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ráce\Súkromné\2020\Bartošovce\"/>
    </mc:Choice>
  </mc:AlternateContent>
  <bookViews>
    <workbookView xWindow="0" yWindow="0" windowWidth="0" windowHeight="0"/>
  </bookViews>
  <sheets>
    <sheet name="Rekapitulácia stavby" sheetId="1" r:id="rId1"/>
    <sheet name="01 - Vetva K1" sheetId="2" r:id="rId2"/>
    <sheet name="02 - Vetva K2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'01 - Vetva K1'!$C$123:$K$181</definedName>
    <definedName name="_xlnm.Print_Area" localSheetId="1">'01 - Vetva K1'!$C$4:$J$76,'01 - Vetva K1'!$C$82:$J$105,'01 - Vetva K1'!$C$111:$K$181</definedName>
    <definedName name="_xlnm.Print_Titles" localSheetId="1">'01 - Vetva K1'!$123:$123</definedName>
    <definedName name="_xlnm._FilterDatabase" localSheetId="2" hidden="1">'02 - Vetva K2'!$C$123:$K$180</definedName>
    <definedName name="_xlnm.Print_Area" localSheetId="2">'02 - Vetva K2'!$C$4:$J$76,'02 - Vetva K2'!$C$82:$J$105,'02 - Vetva K2'!$C$111:$K$180</definedName>
    <definedName name="_xlnm.Print_Titles" localSheetId="2">'02 - Vetva K2'!$123:$123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T176"/>
  <c r="R177"/>
  <c r="R176"/>
  <c r="P177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2" r="J37"/>
  <c r="J36"/>
  <c i="1" r="AY95"/>
  <c i="2" r="J35"/>
  <c i="1" r="AX95"/>
  <c i="2"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T177"/>
  <c r="R178"/>
  <c r="R177"/>
  <c r="P178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85"/>
  <c i="1" r="L90"/>
  <c r="AM90"/>
  <c r="AM89"/>
  <c r="L89"/>
  <c r="AM87"/>
  <c r="L87"/>
  <c r="L85"/>
  <c r="L84"/>
  <c i="3" r="BK180"/>
  <c r="BK179"/>
  <c r="BK177"/>
  <c r="J175"/>
  <c r="J174"/>
  <c r="J173"/>
  <c r="J172"/>
  <c r="BK170"/>
  <c r="J169"/>
  <c r="J168"/>
  <c r="BK164"/>
  <c r="J162"/>
  <c r="J161"/>
  <c r="J158"/>
  <c r="BK157"/>
  <c r="BK155"/>
  <c r="J154"/>
  <c r="BK152"/>
  <c r="BK151"/>
  <c r="J150"/>
  <c r="J149"/>
  <c r="J148"/>
  <c r="J146"/>
  <c r="J144"/>
  <c r="J141"/>
  <c r="BK139"/>
  <c r="BK138"/>
  <c r="BK130"/>
  <c r="J127"/>
  <c i="2" r="BK176"/>
  <c r="J175"/>
  <c r="J171"/>
  <c r="BK162"/>
  <c r="J159"/>
  <c r="BK146"/>
  <c r="BK143"/>
  <c r="BK140"/>
  <c r="J138"/>
  <c r="J137"/>
  <c r="BK136"/>
  <c r="BK128"/>
  <c i="3" r="J180"/>
  <c r="J179"/>
  <c r="J177"/>
  <c r="BK175"/>
  <c r="BK174"/>
  <c r="BK173"/>
  <c r="BK172"/>
  <c r="J170"/>
  <c r="BK169"/>
  <c r="BK168"/>
  <c r="BK167"/>
  <c r="J166"/>
  <c r="BK165"/>
  <c r="J163"/>
  <c r="BK161"/>
  <c r="J160"/>
  <c r="J159"/>
  <c r="J157"/>
  <c r="J152"/>
  <c r="J151"/>
  <c r="BK149"/>
  <c r="BK148"/>
  <c r="J147"/>
  <c r="J143"/>
  <c r="J140"/>
  <c r="J137"/>
  <c r="J136"/>
  <c r="J135"/>
  <c r="BK133"/>
  <c r="J130"/>
  <c i="2" r="J178"/>
  <c r="BK165"/>
  <c r="BK161"/>
  <c r="J156"/>
  <c r="J155"/>
  <c r="BK152"/>
  <c r="BK150"/>
  <c r="J149"/>
  <c r="J148"/>
  <c r="J144"/>
  <c r="BK141"/>
  <c r="BK138"/>
  <c r="BK135"/>
  <c r="BK134"/>
  <c i="3" r="J167"/>
  <c r="BK166"/>
  <c r="J165"/>
  <c r="J164"/>
  <c r="BK163"/>
  <c r="BK162"/>
  <c r="BK160"/>
  <c r="BK159"/>
  <c r="BK158"/>
  <c r="J155"/>
  <c r="BK154"/>
  <c r="BK150"/>
  <c r="BK147"/>
  <c r="BK144"/>
  <c r="J142"/>
  <c r="BK141"/>
  <c r="J132"/>
  <c r="BK129"/>
  <c r="BK127"/>
  <c i="2" r="J181"/>
  <c r="J176"/>
  <c r="BK175"/>
  <c r="BK174"/>
  <c r="J167"/>
  <c r="J166"/>
  <c r="J153"/>
  <c r="J150"/>
  <c r="BK148"/>
  <c r="BK145"/>
  <c r="J134"/>
  <c r="BK133"/>
  <c r="BK131"/>
  <c r="BK127"/>
  <c i="3" r="BK146"/>
  <c r="J139"/>
  <c r="BK136"/>
  <c r="BK135"/>
  <c r="BK134"/>
  <c r="J133"/>
  <c r="BK131"/>
  <c r="J129"/>
  <c i="2" r="J174"/>
  <c r="BK168"/>
  <c r="BK164"/>
  <c r="BK160"/>
  <c r="J158"/>
  <c r="BK155"/>
  <c r="J152"/>
  <c r="J151"/>
  <c r="BK142"/>
  <c r="J133"/>
  <c r="BK132"/>
  <c r="J131"/>
  <c r="J130"/>
  <c i="3" r="BK143"/>
  <c r="BK142"/>
  <c r="BK140"/>
  <c r="J138"/>
  <c r="BK137"/>
  <c r="J134"/>
  <c i="2" r="BK181"/>
  <c r="J173"/>
  <c r="BK171"/>
  <c r="BK163"/>
  <c r="BK153"/>
  <c r="BK151"/>
  <c r="BK144"/>
  <c r="J142"/>
  <c r="J141"/>
  <c r="J139"/>
  <c r="BK137"/>
  <c r="J135"/>
  <c r="J132"/>
  <c r="J127"/>
  <c i="1" r="AS94"/>
  <c i="3" r="BK132"/>
  <c r="J131"/>
  <c r="J128"/>
  <c i="2" r="J180"/>
  <c r="BK170"/>
  <c r="BK169"/>
  <c r="J168"/>
  <c r="BK166"/>
  <c r="J162"/>
  <c r="J160"/>
  <c r="BK158"/>
  <c r="BK139"/>
  <c r="BK129"/>
  <c r="J128"/>
  <c i="3" r="BK128"/>
  <c i="2" r="BK180"/>
  <c r="BK178"/>
  <c r="BK173"/>
  <c r="J170"/>
  <c r="J169"/>
  <c r="BK167"/>
  <c r="J165"/>
  <c r="J164"/>
  <c r="J163"/>
  <c r="J161"/>
  <c r="BK159"/>
  <c r="BK156"/>
  <c r="BK149"/>
  <c r="J146"/>
  <c r="J145"/>
  <c r="J143"/>
  <c r="J140"/>
  <c r="J136"/>
  <c r="BK130"/>
  <c r="J129"/>
  <c l="1" r="T126"/>
  <c r="P157"/>
  <c r="R179"/>
  <c r="R147"/>
  <c r="R154"/>
  <c r="P172"/>
  <c r="T179"/>
  <c r="R126"/>
  <c r="R157"/>
  <c r="P147"/>
  <c r="T157"/>
  <c r="P179"/>
  <c r="BK126"/>
  <c r="J126"/>
  <c r="J98"/>
  <c r="BK157"/>
  <c r="J157"/>
  <c r="J101"/>
  <c r="BK172"/>
  <c r="J172"/>
  <c r="J102"/>
  <c r="BK179"/>
  <c r="J179"/>
  <c r="J104"/>
  <c r="BK147"/>
  <c r="J147"/>
  <c r="J99"/>
  <c r="BK154"/>
  <c r="J154"/>
  <c r="J100"/>
  <c r="T154"/>
  <c r="T172"/>
  <c i="3" r="BK126"/>
  <c r="J126"/>
  <c r="J98"/>
  <c r="P126"/>
  <c r="T126"/>
  <c r="P145"/>
  <c r="R145"/>
  <c r="BK153"/>
  <c r="J153"/>
  <c r="J100"/>
  <c r="R153"/>
  <c r="BK156"/>
  <c r="J156"/>
  <c r="J101"/>
  <c r="T156"/>
  <c r="T171"/>
  <c r="T178"/>
  <c i="2" r="P126"/>
  <c r="P125"/>
  <c r="P124"/>
  <c i="1" r="AU95"/>
  <c i="2" r="T147"/>
  <c r="P154"/>
  <c r="R172"/>
  <c i="3" r="R126"/>
  <c r="BK145"/>
  <c r="J145"/>
  <c r="J99"/>
  <c r="T145"/>
  <c r="P153"/>
  <c r="T153"/>
  <c r="P156"/>
  <c r="R156"/>
  <c r="BK171"/>
  <c r="J171"/>
  <c r="J102"/>
  <c r="P171"/>
  <c r="R171"/>
  <c r="BK178"/>
  <c r="J178"/>
  <c r="J104"/>
  <c r="P178"/>
  <c r="R178"/>
  <c i="2" r="J89"/>
  <c r="BF138"/>
  <c r="BF141"/>
  <c r="BF144"/>
  <c r="BF150"/>
  <c r="BF161"/>
  <c i="3" r="BF129"/>
  <c i="2" r="BF143"/>
  <c r="BF149"/>
  <c r="BF152"/>
  <c r="BF176"/>
  <c i="3" r="E85"/>
  <c i="2" r="BF148"/>
  <c r="BF158"/>
  <c i="3" r="J118"/>
  <c r="BF127"/>
  <c r="BF130"/>
  <c r="BF131"/>
  <c r="BF139"/>
  <c r="BF141"/>
  <c r="BF144"/>
  <c i="2" r="E114"/>
  <c r="F121"/>
  <c r="BF134"/>
  <c r="BF135"/>
  <c r="BF137"/>
  <c r="BF140"/>
  <c r="BF146"/>
  <c r="BF153"/>
  <c r="BF165"/>
  <c r="BF166"/>
  <c r="BF173"/>
  <c r="BF175"/>
  <c r="BF178"/>
  <c r="BF181"/>
  <c i="3" r="BF134"/>
  <c r="BF138"/>
  <c r="BF147"/>
  <c i="2" r="BF128"/>
  <c r="BF132"/>
  <c r="BF136"/>
  <c r="BF139"/>
  <c r="BF155"/>
  <c r="BF156"/>
  <c r="BF159"/>
  <c r="BF160"/>
  <c r="BF162"/>
  <c r="BF168"/>
  <c r="BF169"/>
  <c r="BF170"/>
  <c r="BF171"/>
  <c i="3" r="F92"/>
  <c r="BF133"/>
  <c r="BF140"/>
  <c r="BF146"/>
  <c r="BF149"/>
  <c r="BF154"/>
  <c r="BF155"/>
  <c r="BF157"/>
  <c r="BF159"/>
  <c r="BF163"/>
  <c r="BF164"/>
  <c i="2" r="BF127"/>
  <c r="BF129"/>
  <c r="BF131"/>
  <c r="BF142"/>
  <c r="BF145"/>
  <c r="BF151"/>
  <c r="BF167"/>
  <c r="BF174"/>
  <c i="3" r="BF128"/>
  <c r="BF132"/>
  <c r="BF135"/>
  <c r="BF136"/>
  <c r="BF142"/>
  <c r="BF148"/>
  <c r="BF150"/>
  <c r="BF151"/>
  <c r="BF161"/>
  <c r="BF168"/>
  <c r="BF172"/>
  <c r="BF175"/>
  <c r="BF180"/>
  <c i="2" r="BF130"/>
  <c r="BF133"/>
  <c r="BF163"/>
  <c r="BF164"/>
  <c r="BF180"/>
  <c r="BK177"/>
  <c r="J177"/>
  <c r="J103"/>
  <c i="3" r="BF137"/>
  <c r="BF143"/>
  <c r="BF152"/>
  <c r="BF158"/>
  <c r="BF160"/>
  <c r="BF162"/>
  <c r="BF165"/>
  <c r="BF166"/>
  <c r="BF167"/>
  <c r="BF169"/>
  <c r="BF170"/>
  <c r="BF173"/>
  <c r="BF174"/>
  <c r="BF177"/>
  <c r="BF179"/>
  <c r="BK176"/>
  <c r="J176"/>
  <c r="J103"/>
  <c r="F35"/>
  <c i="1" r="BB96"/>
  <c i="2" r="F36"/>
  <c i="1" r="BC95"/>
  <c i="3" r="J33"/>
  <c i="1" r="AV96"/>
  <c i="2" r="F33"/>
  <c i="1" r="AZ95"/>
  <c i="2" r="J33"/>
  <c i="1" r="AV95"/>
  <c i="2" r="F37"/>
  <c i="1" r="BD95"/>
  <c i="2" r="F35"/>
  <c i="1" r="BB95"/>
  <c i="3" r="F33"/>
  <c i="1" r="AZ96"/>
  <c i="3" r="F36"/>
  <c i="1" r="BC96"/>
  <c i="3" r="F37"/>
  <c i="1" r="BD96"/>
  <c i="3" l="1" r="T125"/>
  <c r="T124"/>
  <c r="R125"/>
  <c r="R124"/>
  <c i="2" r="R125"/>
  <c r="R124"/>
  <c i="3" r="P125"/>
  <c r="P124"/>
  <c i="1" r="AU96"/>
  <c i="2" r="T125"/>
  <c r="T124"/>
  <c r="BK125"/>
  <c r="J125"/>
  <c r="J97"/>
  <c i="3" r="BK125"/>
  <c r="J125"/>
  <c r="J97"/>
  <c i="1" r="AU94"/>
  <c i="2" r="J34"/>
  <c i="1" r="AW95"/>
  <c r="AT95"/>
  <c r="BD94"/>
  <c r="W33"/>
  <c r="AZ94"/>
  <c r="W29"/>
  <c r="BC94"/>
  <c r="AY94"/>
  <c i="3" r="F34"/>
  <c i="1" r="BA96"/>
  <c i="3" r="J34"/>
  <c i="1" r="AW96"/>
  <c r="AT96"/>
  <c r="BB94"/>
  <c r="AX94"/>
  <c i="2" r="F34"/>
  <c i="1" r="BA95"/>
  <c i="2" l="1" r="BK124"/>
  <c r="J124"/>
  <c r="J96"/>
  <c i="3" r="BK124"/>
  <c r="J124"/>
  <c r="J96"/>
  <c i="1" r="BA94"/>
  <c r="W30"/>
  <c r="W32"/>
  <c r="W31"/>
  <c r="AV94"/>
  <c r="AK29"/>
  <c l="1" r="AW94"/>
  <c r="AK30"/>
  <c i="2" r="J30"/>
  <c i="1" r="AG95"/>
  <c r="AN95"/>
  <c i="3" r="J30"/>
  <c i="1" r="AG96"/>
  <c r="AN96"/>
  <c i="3" l="1" r="J39"/>
  <c i="2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<sst xmlns="http://schemas.openxmlformats.org/spreadsheetml/2006/main">
  <si>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</si>
  <si>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</si>
  <si>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</si>
  <si>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</si>
  <si>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{44652a02-2e34-4961-b73e-8effe3def902}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</si>
  <si>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</si>
  <si>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</si>
  <si>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</si>
  <si>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</si>
  <si>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</si>
  <si>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</si>
  <si>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</si>
  <si>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</si>
  <si>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SK018/2020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</si>
  <si>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</si>
  <si>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</si>
  <si>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SPLAŠKOVEJ KANALIZÁCIE V OBCI BARTOŠ0VCE</t>
  </si>
  <si>
    <t>JKSO:</t>
  </si>
  <si>
    <t>KS:</t>
  </si>
  <si>
    <t>Miesto:</t>
  </si>
  <si>
    <t>Bartošovce</t>
  </si>
  <si>
    <t>Dátum:</t>
  </si>
  <si>
    <t>17. 2. 2020</t>
  </si>
  <si>
    <t>Objednávateľ:</t>
  </si>
  <si>
    <t>IČO:</t>
  </si>
  <si>
    <t>Obec Bartošovce</t>
  </si>
  <si>
    <t>IČ DPH:</t>
  </si>
  <si>
    <t>Zhotoviteľ:</t>
  </si>
  <si>
    <t>Vyplň údaj</t>
  </si>
  <si>
    <t>Projektant:</t>
  </si>
  <si>
    <t>Ing. Slavomír Hankovský</t>
  </si>
  <si>
    <t>True</t>
  </si>
  <si>
    <t>Spracovateľ:</t>
  </si>
  <si>
    <t>Ing. Miroslav Benka-Goč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</si>
  <si>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</si>
  <si>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</si>
  <si>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</si>
  <si>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</si>
  <si>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</si>
  <si>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</si>
  <si>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</si>
  <si>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</si>
  <si>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</si>
  <si>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</si>
  <si>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</si>
  <si>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</si>
  <si>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</si>
  <si>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</si>
  <si>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</si>
  <si>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</si>
  <si>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</si>
  <si>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</si>
  <si>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</si>
  <si>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</si>
  <si>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</si>
  <si>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</si>
  <si>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</si>
  <si>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</si>
  <si>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</si>
  <si>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</si>
  <si>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</si>
  <si>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</si>
  <si>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</si>
  <si>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</si>
  <si>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</si>
  <si>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</si>
  <si>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</si>
  <si>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</si>
  <si>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</si>
  <si>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</si>
  <si>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</si>
  <si>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</si>
  <si>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</si>
  <si>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</si>
  <si>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</si>
  <si>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</si>
  <si>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</si>
  <si>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</si>
  <si>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</si>
  <si>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</si>
  <si>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</si>
  <si>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Vetva K1</t>
  </si>
  <si>
    <t>STA</t>
  </si>
  <si>
    <t>1</t>
  </si>
  <si>
    <t>{c8c50bbe-944b-4c51-b090-6f08ee1b5976}</t>
  </si>
  <si>
    <t>02</t>
  </si>
  <si>
    <t>Vetva K2</t>
  </si>
  <si>
    <t>{726ca9f8-23ea-432e-8076-047b06ecab62}</t>
  </si>
  <si>
    <t>KRYCÍ LIST ROZPOČTU</t>
  </si>
  <si>
    <t>Objekt:</t>
  </si>
  <si>
    <t>01 - Vetva K1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</si>
  <si>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</si>
  <si>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</si>
  <si>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</si>
  <si>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</si>
  <si>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</si>
  <si>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</si>
  <si>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</si>
  <si>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</si>
  <si>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</si>
  <si>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</si>
  <si>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</si>
  <si>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</si>
  <si>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</si>
  <si>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</si>
  <si>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</si>
  <si>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</si>
  <si>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</si>
  <si>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</si>
  <si>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</si>
  <si>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</si>
  <si>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</si>
  <si>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</si>
  <si>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</si>
  <si>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</si>
  <si>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</si>
  <si>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</si>
  <si>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</si>
  <si>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</si>
  <si>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</si>
  <si>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</si>
  <si>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113107142.S</t>
  </si>
  <si>
    <t xml:space="preserve">Odstránenie krytu asfaltového v ploche do 200 m2, hr. nad 50 do 100 mm,  -0,18100t</t>
  </si>
  <si>
    <t>m2</t>
  </si>
  <si>
    <t>4</t>
  </si>
  <si>
    <t>2</t>
  </si>
  <si>
    <t>-102553685</t>
  </si>
  <si>
    <t>131201101.S</t>
  </si>
  <si>
    <t>Výkop nezapaženej jamy v hornine 3, do 100 m3</t>
  </si>
  <si>
    <t>m3</t>
  </si>
  <si>
    <t>803886287</t>
  </si>
  <si>
    <t>3</t>
  </si>
  <si>
    <t>131201109.S</t>
  </si>
  <si>
    <t>Hĺbenie nezapažených jám a zárezov. Príplatok za lepivosť horniny 3</t>
  </si>
  <si>
    <t>-45085459</t>
  </si>
  <si>
    <t>132201102.S</t>
  </si>
  <si>
    <t>Výkop ryhy do šírky 600 mm v horn.3 nad 100 m3</t>
  </si>
  <si>
    <t>-1048006501</t>
  </si>
  <si>
    <t>5</t>
  </si>
  <si>
    <t>132201109.S</t>
  </si>
  <si>
    <t>Príplatok k cene za lepivosť pri hĺbení rýh šírky do 600 mm zapažených i nezapažených s urovnaním dna v hornine 3</t>
  </si>
  <si>
    <t>-223062662</t>
  </si>
  <si>
    <t>6</t>
  </si>
  <si>
    <t>132211101.S</t>
  </si>
  <si>
    <t xml:space="preserve">Hĺbenie rýh šírky do 600 mm v  hornine tr.3 súdržných - ručným náradím</t>
  </si>
  <si>
    <t>1031865305</t>
  </si>
  <si>
    <t>7</t>
  </si>
  <si>
    <t>132211119.S</t>
  </si>
  <si>
    <t>Príplatok za lepivosť pri hĺbení rýh š do 600 mm ručným náradím v hornine tr. 3</t>
  </si>
  <si>
    <t>-1467284569</t>
  </si>
  <si>
    <t>8</t>
  </si>
  <si>
    <t>151101101.S</t>
  </si>
  <si>
    <t>Paženie a rozopretie stien rýh pre podzemné vedenie, príložné do 2 m</t>
  </si>
  <si>
    <t>1797166338</t>
  </si>
  <si>
    <t>9</t>
  </si>
  <si>
    <t>151101102.S</t>
  </si>
  <si>
    <t>Paženie a rozopretie stien rýh pre podzemné vedenie, príložné do 4 m</t>
  </si>
  <si>
    <t>-1248739039</t>
  </si>
  <si>
    <t>10</t>
  </si>
  <si>
    <t>151101111.S</t>
  </si>
  <si>
    <t>Odstránenie paženia rýh pre podzemné vedenie, príložné hĺbky do 2 m</t>
  </si>
  <si>
    <t>-651128047</t>
  </si>
  <si>
    <t>11</t>
  </si>
  <si>
    <t>151101112.S</t>
  </si>
  <si>
    <t>Odstránenie paženia rýh pre podzemné vedenie, príložné hĺbky do 4 m</t>
  </si>
  <si>
    <t>1583868148</t>
  </si>
  <si>
    <t>12</t>
  </si>
  <si>
    <t>162501102.S</t>
  </si>
  <si>
    <t>Vodorovné premiestnenie výkopku po spevnenej ceste z horniny tr.1-4, do 100 m3 na vzdialenosť do 3000 m</t>
  </si>
  <si>
    <t>-1860334517</t>
  </si>
  <si>
    <t>13</t>
  </si>
  <si>
    <t>167101102.S</t>
  </si>
  <si>
    <t>Nakladanie neuľahnutého výkopku z hornín tr.1-4 nad 100 do 1000 m3</t>
  </si>
  <si>
    <t>-910252652</t>
  </si>
  <si>
    <t>14</t>
  </si>
  <si>
    <t>171201202.S</t>
  </si>
  <si>
    <t>Uloženie sypaniny na skládky nad 100 do 1000 m3</t>
  </si>
  <si>
    <t>-1348250741</t>
  </si>
  <si>
    <t>15</t>
  </si>
  <si>
    <t>174101002.S</t>
  </si>
  <si>
    <t>Zásyp sypaninou so zhutnením jám, šachiet, rýh, zárezov alebo okolo objektov nad 100 do 1000 m3</t>
  </si>
  <si>
    <t>710144</t>
  </si>
  <si>
    <t>16</t>
  </si>
  <si>
    <t>M</t>
  </si>
  <si>
    <t>583310003200.S</t>
  </si>
  <si>
    <t>Štrkopiesok frakcia 0-32 mm</t>
  </si>
  <si>
    <t>t</t>
  </si>
  <si>
    <t>-702926577</t>
  </si>
  <si>
    <t>17</t>
  </si>
  <si>
    <t>175101101.S</t>
  </si>
  <si>
    <t>Obsyp potrubia sypaninou z vhodných hornín 1 až 4 bez prehodenia sypaniny</t>
  </si>
  <si>
    <t>-48343767</t>
  </si>
  <si>
    <t>18</t>
  </si>
  <si>
    <t>583310002900.S</t>
  </si>
  <si>
    <t>Štrkopiesok frakcia 0-16 mm</t>
  </si>
  <si>
    <t>1750692331</t>
  </si>
  <si>
    <t>19</t>
  </si>
  <si>
    <t>175101201.S</t>
  </si>
  <si>
    <t>Obsyp objektov sypaninou z vhodných hornín 1 až 4 bez prehodenia sypaniny</t>
  </si>
  <si>
    <t>-210461388</t>
  </si>
  <si>
    <t>90842857</t>
  </si>
  <si>
    <t>Vodorovné konštrukcie</t>
  </si>
  <si>
    <t>21</t>
  </si>
  <si>
    <t>451572111</t>
  </si>
  <si>
    <t>Lôžko pod potrubie, stoky a drobné objekty, v otvorenom výkope z kameniva drobného ťaženého 0-4 mm</t>
  </si>
  <si>
    <t>-2108022193</t>
  </si>
  <si>
    <t>22</t>
  </si>
  <si>
    <t>452112111</t>
  </si>
  <si>
    <t>Osadenie prstenca alebo rámu pod poklopy a mreže, výšky do 100 mm</t>
  </si>
  <si>
    <t>ks</t>
  </si>
  <si>
    <t>-472561407</t>
  </si>
  <si>
    <t>23</t>
  </si>
  <si>
    <t>6256090</t>
  </si>
  <si>
    <t>Vyrovnávací prstenec 625/60/90</t>
  </si>
  <si>
    <t>-409680451</t>
  </si>
  <si>
    <t>24</t>
  </si>
  <si>
    <t>62510090</t>
  </si>
  <si>
    <t>Vyrovnávací prstenec 625/100/90</t>
  </si>
  <si>
    <t>1862181033</t>
  </si>
  <si>
    <t>25</t>
  </si>
  <si>
    <t>452112121</t>
  </si>
  <si>
    <t xml:space="preserve">Osadenie prstenca  pod poklopy a mreže, výšky nad 100 do 200 mm</t>
  </si>
  <si>
    <t>663550545</t>
  </si>
  <si>
    <t>26</t>
  </si>
  <si>
    <t>62512090</t>
  </si>
  <si>
    <t>Vyrovnávací prstenec 625/120/90</t>
  </si>
  <si>
    <t>389449271</t>
  </si>
  <si>
    <t>Komunikácie</t>
  </si>
  <si>
    <t>27</t>
  </si>
  <si>
    <t>566902251.S</t>
  </si>
  <si>
    <t>Vyspravenie podkladu po prekopoch inžinierskych sietí plochy nad 15 m2 asfaltovým betónom ACP, po zhutnení hr. 100 mm</t>
  </si>
  <si>
    <t>369680776</t>
  </si>
  <si>
    <t>28</t>
  </si>
  <si>
    <t>573211111.S</t>
  </si>
  <si>
    <t>Postrek asfaltový spojovací bez posypu kamenivom z asfaltu cestného v množstve 0,70 kg/m2</t>
  </si>
  <si>
    <t>1711115878</t>
  </si>
  <si>
    <t>Rúrové vedenie</t>
  </si>
  <si>
    <t>29</t>
  </si>
  <si>
    <t>871376032</t>
  </si>
  <si>
    <t>Montáž kanalizačného PVC-U potrubia hladkého plnostenného DN 300</t>
  </si>
  <si>
    <t>m</t>
  </si>
  <si>
    <t>-1275819980</t>
  </si>
  <si>
    <t>30</t>
  </si>
  <si>
    <t>286110003800</t>
  </si>
  <si>
    <t xml:space="preserve">Rúra kanalizačná PVC-U gravitačná, hladká SN8 - plnostenná, DN 315, dĺ. 6 m, </t>
  </si>
  <si>
    <t>940243737</t>
  </si>
  <si>
    <t>31</t>
  </si>
  <si>
    <t>892312121</t>
  </si>
  <si>
    <t>Tlaková skúška vodou potrubí DN 150-300 mm s kompletnou sadou tesniaceho vaku-šachty</t>
  </si>
  <si>
    <t>úsek</t>
  </si>
  <si>
    <t>-1979029756</t>
  </si>
  <si>
    <t>32</t>
  </si>
  <si>
    <t>892312131</t>
  </si>
  <si>
    <t>Tlaková skúška vzduchom potrubí DN 150-300 mm s kompletnou sadou tesniaceho vaku</t>
  </si>
  <si>
    <t>1971530757</t>
  </si>
  <si>
    <t>33</t>
  </si>
  <si>
    <t>892374111</t>
  </si>
  <si>
    <t>Monitoring potrubia kamerovým systémom do DN 300 mm</t>
  </si>
  <si>
    <t>473498184</t>
  </si>
  <si>
    <t>34</t>
  </si>
  <si>
    <t>894401111</t>
  </si>
  <si>
    <t>Osadenie betónového dielca pre šachty, rovná alebo prechodová skruž TBS</t>
  </si>
  <si>
    <t>-781049720</t>
  </si>
  <si>
    <t>35</t>
  </si>
  <si>
    <t>100062560090</t>
  </si>
  <si>
    <t>Kónus 1000-625/600/90</t>
  </si>
  <si>
    <t>-92168754</t>
  </si>
  <si>
    <t>36</t>
  </si>
  <si>
    <t>100050090</t>
  </si>
  <si>
    <t>Skruž 1000/500/90</t>
  </si>
  <si>
    <t>399983527</t>
  </si>
  <si>
    <t>37</t>
  </si>
  <si>
    <t>1000100090</t>
  </si>
  <si>
    <t>Skruž 1000/1000/90</t>
  </si>
  <si>
    <t>-15409572</t>
  </si>
  <si>
    <t>38</t>
  </si>
  <si>
    <t>100025090</t>
  </si>
  <si>
    <t>Skruž 1000/250/90</t>
  </si>
  <si>
    <t>1922616717</t>
  </si>
  <si>
    <t>39</t>
  </si>
  <si>
    <t>894403021</t>
  </si>
  <si>
    <t>Osadenie betónového dielca pre šachty, dno akéhokoľvek druhu</t>
  </si>
  <si>
    <t>1457329928</t>
  </si>
  <si>
    <t>40</t>
  </si>
  <si>
    <t>1000600156</t>
  </si>
  <si>
    <t>Šachtové dno 1000/600/150 do DN 300priame, lomové</t>
  </si>
  <si>
    <t>1788069618</t>
  </si>
  <si>
    <t>41</t>
  </si>
  <si>
    <t>899304111</t>
  </si>
  <si>
    <t>Osadenie poklopu železobetónového vrátane rámu akejkoľvek hmotnosti</t>
  </si>
  <si>
    <t>-101641217</t>
  </si>
  <si>
    <t>42</t>
  </si>
  <si>
    <t>600D401</t>
  </si>
  <si>
    <t>Poklop liatinový DN 600,rám Begu B400 kN, KLARTEC</t>
  </si>
  <si>
    <t>1452508528</t>
  </si>
  <si>
    <t>Ostatné konštrukcie a práce-búranie</t>
  </si>
  <si>
    <t>43</t>
  </si>
  <si>
    <t>919735112.S</t>
  </si>
  <si>
    <t>Rezanie existujúceho asfaltového krytu alebo podkladu hĺbky nad 50 do 100 mm</t>
  </si>
  <si>
    <t>638450689</t>
  </si>
  <si>
    <t>44</t>
  </si>
  <si>
    <t>979082213.S</t>
  </si>
  <si>
    <t>Vodorovná doprava sutiny so zložením a hrubým urovnaním na vzdialenosť do 1 km</t>
  </si>
  <si>
    <t>-2124685867</t>
  </si>
  <si>
    <t>45</t>
  </si>
  <si>
    <t>979082219.S</t>
  </si>
  <si>
    <t>Príplatok k cene za každý ďalší aj začatý 1 km nad 1 km pre vodorovnú dopravu sutiny</t>
  </si>
  <si>
    <t>829867265</t>
  </si>
  <si>
    <t>46</t>
  </si>
  <si>
    <t>979087212.S</t>
  </si>
  <si>
    <t>Nakladanie na dopravné prostriedky pre vodorovnú dopravu sutiny</t>
  </si>
  <si>
    <t>-73854060</t>
  </si>
  <si>
    <t>99</t>
  </si>
  <si>
    <t>Presun hmôt HSV</t>
  </si>
  <si>
    <t>47</t>
  </si>
  <si>
    <t>998276101</t>
  </si>
  <si>
    <t>Presun hmôt pre rúrové vedenie hĺbené z rúr z plast., hmôt alebo sklolamin. v otvorenom výkope</t>
  </si>
  <si>
    <t>1061232194</t>
  </si>
  <si>
    <t>VRN</t>
  </si>
  <si>
    <t>Vedľajšie rozpočtové náklady</t>
  </si>
  <si>
    <t>48</t>
  </si>
  <si>
    <t>000300013.S</t>
  </si>
  <si>
    <t>Geodetické práce - vykonávané pred výstavbou určenie priebehu nadzemného alebo podzemného existujúceho aj plánovaného vedenia</t>
  </si>
  <si>
    <t>eur</t>
  </si>
  <si>
    <t>1024</t>
  </si>
  <si>
    <t>904651969</t>
  </si>
  <si>
    <t>49</t>
  </si>
  <si>
    <t>000300031.S</t>
  </si>
  <si>
    <t>Geodetické práce - vykonávané po výstavbe zameranie skutočného vyhotovenia stavby</t>
  </si>
  <si>
    <t>640594795</t>
  </si>
  <si>
    <t>02 - Vetva K2</t>
  </si>
  <si>
    <t>131201102.S</t>
  </si>
  <si>
    <t>Výkop nezapaženej jamy v hornine 3, nad 100 do 1000 m3</t>
  </si>
  <si>
    <t>1188950357</t>
  </si>
  <si>
    <t>6258090</t>
  </si>
  <si>
    <t>Vyrovnávací prstenec 625/80/90</t>
  </si>
  <si>
    <t>2029559018</t>
  </si>
  <si>
    <t>-1965976230</t>
  </si>
  <si>
    <t>1078270447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</si>
</sst>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SK018/2020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15</v>
      </c>
      <c r="D85" s="5"/>
      <c r="E85" s="5"/>
      <c r="F85" s="5"/>
      <c r="G85" s="5"/>
      <c r="H85" s="5"/>
      <c r="I85" s="5"/>
      <c r="J85" s="5"/>
      <c r="K85" s="5"/>
      <c r="L85" s="63" t="str">
        <f>K6</f>
        <v>ROZŠÍRENIE SPLAŠKOVEJ KANALIZÁCIE V OBCI BARTOŠ0VCE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Bartošovce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65" t="str">
        <f>IF(AN8= "","",AN8)</f>
        <v>17. 2. 2020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Obec Bartošovce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Ing. Slavomír Hankovský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>Ing. Miroslav Benka-Goč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ROUND(SUM(AG95:AG96),2)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ROUND(SUM(AS95:AS96),2)</f>
        <v>0</v>
      </c>
      <c r="AT94" s="95">
        <f>ROUND(SUM(AV94:AW94),2)</f>
        <v>0</v>
      </c>
      <c r="AU94" s="96">
        <f>ROUND(SUM(AU95:AU96),5)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ROUND(SUM(AZ95:AZ96),2)</f>
        <v>0</v>
      </c>
      <c r="BA94" s="95">
        <f>ROUND(SUM(BA95:BA96),2)</f>
        <v>0</v>
      </c>
      <c r="BB94" s="95">
        <f>ROUND(SUM(BB95:BB96),2)</f>
        <v>0</v>
      </c>
      <c r="BC94" s="95">
        <f>ROUND(SUM(BC95:BC96),2)</f>
        <v>0</v>
      </c>
      <c r="BD94" s="97">
        <f>ROUND(SUM(BD95:BD96),2)</f>
        <v>0</v>
      </c>
      <c r="BE94" s="6"/>
      <c r="BS94" s="98" t="s">
        <v>74</v>
      </c>
      <c r="BT94" s="98" t="s">
        <v>75</v>
      </c>
      <c r="BU94" s="99" t="s">
        <v>76</v>
      </c>
      <c r="BV94" s="98" t="s">
        <v>77</v>
      </c>
      <c r="BW94" s="98" t="s">
        <v>4</v>
      </c>
      <c r="BX94" s="98" t="s">
        <v>78</v>
      </c>
      <c r="CL94" s="98" t="s">
        <v>1</v>
      </c>
    </row>
    <row r="95" s="7" customFormat="1" ht="16.5" customHeight="1">
      <c r="A95" s="100" t="s">
        <v>79</v>
      </c>
      <c r="B95" s="101"/>
      <c r="C95" s="102"/>
      <c r="D95" s="103" t="s">
        <v>80</v>
      </c>
      <c r="E95" s="103"/>
      <c r="F95" s="103"/>
      <c r="G95" s="103"/>
      <c r="H95" s="103"/>
      <c r="I95" s="104"/>
      <c r="J95" s="103" t="s">
        <v>81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'01 - Vetva K1'!J30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82</v>
      </c>
      <c r="AR95" s="101"/>
      <c r="AS95" s="107">
        <v>0</v>
      </c>
      <c r="AT95" s="108">
        <f>ROUND(SUM(AV95:AW95),2)</f>
        <v>0</v>
      </c>
      <c r="AU95" s="109">
        <f>'01 - Vetva K1'!P124</f>
        <v>0</v>
      </c>
      <c r="AV95" s="108">
        <f>'01 - Vetva K1'!J33</f>
        <v>0</v>
      </c>
      <c r="AW95" s="108">
        <f>'01 - Vetva K1'!J34</f>
        <v>0</v>
      </c>
      <c r="AX95" s="108">
        <f>'01 - Vetva K1'!J35</f>
        <v>0</v>
      </c>
      <c r="AY95" s="108">
        <f>'01 - Vetva K1'!J36</f>
        <v>0</v>
      </c>
      <c r="AZ95" s="108">
        <f>'01 - Vetva K1'!F33</f>
        <v>0</v>
      </c>
      <c r="BA95" s="108">
        <f>'01 - Vetva K1'!F34</f>
        <v>0</v>
      </c>
      <c r="BB95" s="108">
        <f>'01 - Vetva K1'!F35</f>
        <v>0</v>
      </c>
      <c r="BC95" s="108">
        <f>'01 - Vetva K1'!F36</f>
        <v>0</v>
      </c>
      <c r="BD95" s="110">
        <f>'01 - Vetva K1'!F37</f>
        <v>0</v>
      </c>
      <c r="BE95" s="7"/>
      <c r="BT95" s="111" t="s">
        <v>83</v>
      </c>
      <c r="BV95" s="111" t="s">
        <v>77</v>
      </c>
      <c r="BW95" s="111" t="s">
        <v>84</v>
      </c>
      <c r="BX95" s="111" t="s">
        <v>4</v>
      </c>
      <c r="CL95" s="111" t="s">
        <v>1</v>
      </c>
      <c r="CM95" s="111" t="s">
        <v>75</v>
      </c>
    </row>
    <row r="96" s="7" customFormat="1" ht="16.5" customHeight="1">
      <c r="A96" s="100" t="s">
        <v>79</v>
      </c>
      <c r="B96" s="101"/>
      <c r="C96" s="102"/>
      <c r="D96" s="103" t="s">
        <v>85</v>
      </c>
      <c r="E96" s="103"/>
      <c r="F96" s="103"/>
      <c r="G96" s="103"/>
      <c r="H96" s="103"/>
      <c r="I96" s="104"/>
      <c r="J96" s="103" t="s">
        <v>86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5">
        <f>'02 - Vetva K2'!J30</f>
        <v>0</v>
      </c>
      <c r="AH96" s="104"/>
      <c r="AI96" s="104"/>
      <c r="AJ96" s="104"/>
      <c r="AK96" s="104"/>
      <c r="AL96" s="104"/>
      <c r="AM96" s="104"/>
      <c r="AN96" s="105">
        <f>SUM(AG96,AT96)</f>
        <v>0</v>
      </c>
      <c r="AO96" s="104"/>
      <c r="AP96" s="104"/>
      <c r="AQ96" s="106" t="s">
        <v>82</v>
      </c>
      <c r="AR96" s="101"/>
      <c r="AS96" s="112">
        <v>0</v>
      </c>
      <c r="AT96" s="113">
        <f>ROUND(SUM(AV96:AW96),2)</f>
        <v>0</v>
      </c>
      <c r="AU96" s="114">
        <f>'02 - Vetva K2'!P124</f>
        <v>0</v>
      </c>
      <c r="AV96" s="113">
        <f>'02 - Vetva K2'!J33</f>
        <v>0</v>
      </c>
      <c r="AW96" s="113">
        <f>'02 - Vetva K2'!J34</f>
        <v>0</v>
      </c>
      <c r="AX96" s="113">
        <f>'02 - Vetva K2'!J35</f>
        <v>0</v>
      </c>
      <c r="AY96" s="113">
        <f>'02 - Vetva K2'!J36</f>
        <v>0</v>
      </c>
      <c r="AZ96" s="113">
        <f>'02 - Vetva K2'!F33</f>
        <v>0</v>
      </c>
      <c r="BA96" s="113">
        <f>'02 - Vetva K2'!F34</f>
        <v>0</v>
      </c>
      <c r="BB96" s="113">
        <f>'02 - Vetva K2'!F35</f>
        <v>0</v>
      </c>
      <c r="BC96" s="113">
        <f>'02 - Vetva K2'!F36</f>
        <v>0</v>
      </c>
      <c r="BD96" s="115">
        <f>'02 - Vetva K2'!F37</f>
        <v>0</v>
      </c>
      <c r="BE96" s="7"/>
      <c r="BT96" s="111" t="s">
        <v>83</v>
      </c>
      <c r="BV96" s="111" t="s">
        <v>77</v>
      </c>
      <c r="BW96" s="111" t="s">
        <v>87</v>
      </c>
      <c r="BX96" s="111" t="s">
        <v>4</v>
      </c>
      <c r="CL96" s="111" t="s">
        <v>1</v>
      </c>
      <c r="CM96" s="111" t="s">
        <v>75</v>
      </c>
    </row>
    <row r="97" s="2" customFormat="1" ht="30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="2" customFormat="1" ht="6.96" customHeight="1">
      <c r="A98" s="34"/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35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Vetva K1'!C2" display="/"/>
    <hyperlink ref="A96" location="'02 - Vetva K2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6"/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88</v>
      </c>
      <c r="I4" s="116"/>
      <c r="L4" s="18"/>
      <c r="M4" s="118" t="s">
        <v>9</v>
      </c>
      <c r="AT4" s="15" t="s">
        <v>3</v>
      </c>
    </row>
    <row r="5" s="1" customFormat="1" ht="6.96" customHeight="1">
      <c r="B5" s="18"/>
      <c r="I5" s="116"/>
      <c r="L5" s="18"/>
    </row>
    <row r="6" s="1" customFormat="1" ht="12" customHeight="1">
      <c r="B6" s="18"/>
      <c r="D6" s="28" t="s">
        <v>15</v>
      </c>
      <c r="I6" s="116"/>
      <c r="L6" s="18"/>
    </row>
    <row r="7" s="1" customFormat="1" ht="16.5" customHeight="1">
      <c r="B7" s="18"/>
      <c r="E7" s="119" t="str">
        <f>'Rekapitulácia stavby'!K6</f>
        <v>ROZŠÍRENIE SPLAŠKOVEJ KANALIZÁCIE V OBCI BARTOŠ0VCE</v>
      </c>
      <c r="F7" s="28"/>
      <c r="G7" s="28"/>
      <c r="H7" s="28"/>
      <c r="I7" s="116"/>
      <c r="L7" s="18"/>
    </row>
    <row r="8" s="2" customFormat="1" ht="12" customHeight="1">
      <c r="A8" s="34"/>
      <c r="B8" s="35"/>
      <c r="C8" s="34"/>
      <c r="D8" s="28" t="s">
        <v>89</v>
      </c>
      <c r="E8" s="34"/>
      <c r="F8" s="34"/>
      <c r="G8" s="34"/>
      <c r="H8" s="34"/>
      <c r="I8" s="12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90</v>
      </c>
      <c r="F9" s="34"/>
      <c r="G9" s="34"/>
      <c r="H9" s="34"/>
      <c r="I9" s="120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120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121" t="s">
        <v>18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121" t="s">
        <v>21</v>
      </c>
      <c r="J12" s="65" t="str">
        <f>'Rekapitulácia stavby'!AN8</f>
        <v>17. 2. 2020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120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121" t="s">
        <v>24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121" t="s">
        <v>26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120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121" t="s">
        <v>24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121" t="s">
        <v>26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120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121" t="s">
        <v>24</v>
      </c>
      <c r="J20" s="2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121" t="s">
        <v>26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120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121" t="s">
        <v>24</v>
      </c>
      <c r="J23" s="2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121" t="s">
        <v>26</v>
      </c>
      <c r="J24" s="2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120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12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2"/>
      <c r="B27" s="123"/>
      <c r="C27" s="122"/>
      <c r="D27" s="122"/>
      <c r="E27" s="32" t="s">
        <v>1</v>
      </c>
      <c r="F27" s="32"/>
      <c r="G27" s="32"/>
      <c r="H27" s="32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120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12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7" t="s">
        <v>35</v>
      </c>
      <c r="E30" s="34"/>
      <c r="F30" s="34"/>
      <c r="G30" s="34"/>
      <c r="H30" s="34"/>
      <c r="I30" s="120"/>
      <c r="J30" s="92">
        <f>ROUND(J124,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12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128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9" t="s">
        <v>39</v>
      </c>
      <c r="E33" s="28" t="s">
        <v>40</v>
      </c>
      <c r="F33" s="130">
        <f>ROUND((SUM(BE124:BE181)),  2)</f>
        <v>0</v>
      </c>
      <c r="G33" s="34"/>
      <c r="H33" s="34"/>
      <c r="I33" s="131">
        <v>0.20000000000000001</v>
      </c>
      <c r="J33" s="130">
        <f>ROUND(((SUM(BE124:BE181))*I33),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28" t="s">
        <v>41</v>
      </c>
      <c r="F34" s="130">
        <f>ROUND((SUM(BF124:BF181)),  2)</f>
        <v>0</v>
      </c>
      <c r="G34" s="34"/>
      <c r="H34" s="34"/>
      <c r="I34" s="131">
        <v>0.20000000000000001</v>
      </c>
      <c r="J34" s="130">
        <f>ROUND(((SUM(BF124:BF181))*I34),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0">
        <f>ROUND((SUM(BG124:BG181)),  2)</f>
        <v>0</v>
      </c>
      <c r="G35" s="34"/>
      <c r="H35" s="34"/>
      <c r="I35" s="131">
        <v>0.20000000000000001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0">
        <f>ROUND((SUM(BH124:BH181)),  2)</f>
        <v>0</v>
      </c>
      <c r="G36" s="34"/>
      <c r="H36" s="34"/>
      <c r="I36" s="131">
        <v>0.20000000000000001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44</v>
      </c>
      <c r="F37" s="130">
        <f>ROUND((SUM(BI124:BI181)),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12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2"/>
      <c r="D39" s="133" t="s">
        <v>45</v>
      </c>
      <c r="E39" s="77"/>
      <c r="F39" s="77"/>
      <c r="G39" s="134" t="s">
        <v>46</v>
      </c>
      <c r="H39" s="135" t="s">
        <v>47</v>
      </c>
      <c r="I39" s="136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120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I41" s="116"/>
      <c r="L41" s="18"/>
    </row>
    <row r="42" s="1" customFormat="1" ht="14.4" customHeight="1">
      <c r="B42" s="18"/>
      <c r="I42" s="116"/>
      <c r="L42" s="18"/>
    </row>
    <row r="43" s="1" customFormat="1" ht="14.4" customHeight="1">
      <c r="B43" s="18"/>
      <c r="I43" s="116"/>
      <c r="L43" s="18"/>
    </row>
    <row r="44" s="1" customFormat="1" ht="14.4" customHeight="1">
      <c r="B44" s="18"/>
      <c r="I44" s="116"/>
      <c r="L44" s="18"/>
    </row>
    <row r="45" s="1" customFormat="1" ht="14.4" customHeight="1">
      <c r="B45" s="18"/>
      <c r="I45" s="116"/>
      <c r="L45" s="18"/>
    </row>
    <row r="46" s="1" customFormat="1" ht="14.4" customHeight="1">
      <c r="B46" s="18"/>
      <c r="I46" s="116"/>
      <c r="L46" s="18"/>
    </row>
    <row r="47" s="1" customFormat="1" ht="14.4" customHeight="1">
      <c r="B47" s="18"/>
      <c r="I47" s="116"/>
      <c r="L47" s="18"/>
    </row>
    <row r="48" s="1" customFormat="1" ht="14.4" customHeight="1">
      <c r="B48" s="18"/>
      <c r="I48" s="116"/>
      <c r="L48" s="18"/>
    </row>
    <row r="49" s="1" customFormat="1" ht="14.4" customHeight="1">
      <c r="B49" s="18"/>
      <c r="I49" s="116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139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50</v>
      </c>
      <c r="E61" s="37"/>
      <c r="F61" s="140" t="s">
        <v>51</v>
      </c>
      <c r="G61" s="54" t="s">
        <v>50</v>
      </c>
      <c r="H61" s="37"/>
      <c r="I61" s="141"/>
      <c r="J61" s="14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143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50</v>
      </c>
      <c r="E76" s="37"/>
      <c r="F76" s="140" t="s">
        <v>51</v>
      </c>
      <c r="G76" s="54" t="s">
        <v>50</v>
      </c>
      <c r="H76" s="37"/>
      <c r="I76" s="141"/>
      <c r="J76" s="14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144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145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91</v>
      </c>
      <c r="D82" s="34"/>
      <c r="E82" s="34"/>
      <c r="F82" s="34"/>
      <c r="G82" s="34"/>
      <c r="H82" s="34"/>
      <c r="I82" s="120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120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120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9" t="str">
        <f>E7</f>
        <v>ROZŠÍRENIE SPLAŠKOVEJ KANALIZÁCIE V OBCI BARTOŠ0VCE</v>
      </c>
      <c r="F85" s="28"/>
      <c r="G85" s="28"/>
      <c r="H85" s="28"/>
      <c r="I85" s="120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89</v>
      </c>
      <c r="D86" s="34"/>
      <c r="E86" s="34"/>
      <c r="F86" s="34"/>
      <c r="G86" s="34"/>
      <c r="H86" s="34"/>
      <c r="I86" s="120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>01 - Vetva K1</v>
      </c>
      <c r="F87" s="34"/>
      <c r="G87" s="34"/>
      <c r="H87" s="34"/>
      <c r="I87" s="120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120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Bartošovce</v>
      </c>
      <c r="G89" s="34"/>
      <c r="H89" s="34"/>
      <c r="I89" s="121" t="s">
        <v>21</v>
      </c>
      <c r="J89" s="65" t="str">
        <f>IF(J12="","",J12)</f>
        <v>17. 2. 2020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120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Obec Bartošovce</v>
      </c>
      <c r="G91" s="34"/>
      <c r="H91" s="34"/>
      <c r="I91" s="121" t="s">
        <v>29</v>
      </c>
      <c r="J91" s="32" t="str">
        <f>E21</f>
        <v>Ing. Slavomír Hankovský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121" t="s">
        <v>32</v>
      </c>
      <c r="J92" s="32" t="str">
        <f>E24</f>
        <v>Ing. Miroslav Benka-Goč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120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6" t="s">
        <v>92</v>
      </c>
      <c r="D94" s="132"/>
      <c r="E94" s="132"/>
      <c r="F94" s="132"/>
      <c r="G94" s="132"/>
      <c r="H94" s="132"/>
      <c r="I94" s="147"/>
      <c r="J94" s="148" t="s">
        <v>93</v>
      </c>
      <c r="K94" s="13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120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9" t="s">
        <v>94</v>
      </c>
      <c r="D96" s="34"/>
      <c r="E96" s="34"/>
      <c r="F96" s="34"/>
      <c r="G96" s="34"/>
      <c r="H96" s="34"/>
      <c r="I96" s="120"/>
      <c r="J96" s="92">
        <f>J124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95</v>
      </c>
    </row>
    <row r="97" s="9" customFormat="1" ht="24.96" customHeight="1">
      <c r="A97" s="9"/>
      <c r="B97" s="150"/>
      <c r="C97" s="9"/>
      <c r="D97" s="151" t="s">
        <v>96</v>
      </c>
      <c r="E97" s="152"/>
      <c r="F97" s="152"/>
      <c r="G97" s="152"/>
      <c r="H97" s="152"/>
      <c r="I97" s="153"/>
      <c r="J97" s="154">
        <f>J125</f>
        <v>0</v>
      </c>
      <c r="K97" s="9"/>
      <c r="L97" s="15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5"/>
      <c r="C98" s="10"/>
      <c r="D98" s="156" t="s">
        <v>97</v>
      </c>
      <c r="E98" s="157"/>
      <c r="F98" s="157"/>
      <c r="G98" s="157"/>
      <c r="H98" s="157"/>
      <c r="I98" s="158"/>
      <c r="J98" s="159">
        <f>J126</f>
        <v>0</v>
      </c>
      <c r="K98" s="10"/>
      <c r="L98" s="15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5"/>
      <c r="C99" s="10"/>
      <c r="D99" s="156" t="s">
        <v>98</v>
      </c>
      <c r="E99" s="157"/>
      <c r="F99" s="157"/>
      <c r="G99" s="157"/>
      <c r="H99" s="157"/>
      <c r="I99" s="158"/>
      <c r="J99" s="159">
        <f>J147</f>
        <v>0</v>
      </c>
      <c r="K99" s="10"/>
      <c r="L99" s="15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5"/>
      <c r="C100" s="10"/>
      <c r="D100" s="156" t="s">
        <v>99</v>
      </c>
      <c r="E100" s="157"/>
      <c r="F100" s="157"/>
      <c r="G100" s="157"/>
      <c r="H100" s="157"/>
      <c r="I100" s="158"/>
      <c r="J100" s="159">
        <f>J154</f>
        <v>0</v>
      </c>
      <c r="K100" s="10"/>
      <c r="L100" s="15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5"/>
      <c r="C101" s="10"/>
      <c r="D101" s="156" t="s">
        <v>100</v>
      </c>
      <c r="E101" s="157"/>
      <c r="F101" s="157"/>
      <c r="G101" s="157"/>
      <c r="H101" s="157"/>
      <c r="I101" s="158"/>
      <c r="J101" s="159">
        <f>J157</f>
        <v>0</v>
      </c>
      <c r="K101" s="10"/>
      <c r="L101" s="15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5"/>
      <c r="C102" s="10"/>
      <c r="D102" s="156" t="s">
        <v>101</v>
      </c>
      <c r="E102" s="157"/>
      <c r="F102" s="157"/>
      <c r="G102" s="157"/>
      <c r="H102" s="157"/>
      <c r="I102" s="158"/>
      <c r="J102" s="159">
        <f>J172</f>
        <v>0</v>
      </c>
      <c r="K102" s="10"/>
      <c r="L102" s="15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5"/>
      <c r="C103" s="10"/>
      <c r="D103" s="156" t="s">
        <v>102</v>
      </c>
      <c r="E103" s="157"/>
      <c r="F103" s="157"/>
      <c r="G103" s="157"/>
      <c r="H103" s="157"/>
      <c r="I103" s="158"/>
      <c r="J103" s="159">
        <f>J177</f>
        <v>0</v>
      </c>
      <c r="K103" s="10"/>
      <c r="L103" s="15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0"/>
      <c r="C104" s="9"/>
      <c r="D104" s="151" t="s">
        <v>103</v>
      </c>
      <c r="E104" s="152"/>
      <c r="F104" s="152"/>
      <c r="G104" s="152"/>
      <c r="H104" s="152"/>
      <c r="I104" s="153"/>
      <c r="J104" s="154">
        <f>J179</f>
        <v>0</v>
      </c>
      <c r="K104" s="9"/>
      <c r="L104" s="15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120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56"/>
      <c r="C106" s="57"/>
      <c r="D106" s="57"/>
      <c r="E106" s="57"/>
      <c r="F106" s="57"/>
      <c r="G106" s="57"/>
      <c r="H106" s="57"/>
      <c r="I106" s="144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58"/>
      <c r="C110" s="59"/>
      <c r="D110" s="59"/>
      <c r="E110" s="59"/>
      <c r="F110" s="59"/>
      <c r="G110" s="59"/>
      <c r="H110" s="59"/>
      <c r="I110" s="145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104</v>
      </c>
      <c r="D111" s="34"/>
      <c r="E111" s="34"/>
      <c r="F111" s="34"/>
      <c r="G111" s="34"/>
      <c r="H111" s="34"/>
      <c r="I111" s="120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120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120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19" t="str">
        <f>E7</f>
        <v>ROZŠÍRENIE SPLAŠKOVEJ KANALIZÁCIE V OBCI BARTOŠ0VCE</v>
      </c>
      <c r="F114" s="28"/>
      <c r="G114" s="28"/>
      <c r="H114" s="28"/>
      <c r="I114" s="120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89</v>
      </c>
      <c r="D115" s="34"/>
      <c r="E115" s="34"/>
      <c r="F115" s="34"/>
      <c r="G115" s="34"/>
      <c r="H115" s="34"/>
      <c r="I115" s="120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3" t="str">
        <f>E9</f>
        <v>01 - Vetva K1</v>
      </c>
      <c r="F116" s="34"/>
      <c r="G116" s="34"/>
      <c r="H116" s="34"/>
      <c r="I116" s="120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120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Bartošovce</v>
      </c>
      <c r="G118" s="34"/>
      <c r="H118" s="34"/>
      <c r="I118" s="121" t="s">
        <v>21</v>
      </c>
      <c r="J118" s="65" t="str">
        <f>IF(J12="","",J12)</f>
        <v>17. 2. 2020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120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5.65" customHeight="1">
      <c r="A120" s="34"/>
      <c r="B120" s="35"/>
      <c r="C120" s="28" t="s">
        <v>23</v>
      </c>
      <c r="D120" s="34"/>
      <c r="E120" s="34"/>
      <c r="F120" s="23" t="str">
        <f>E15</f>
        <v>Obec Bartošovce</v>
      </c>
      <c r="G120" s="34"/>
      <c r="H120" s="34"/>
      <c r="I120" s="121" t="s">
        <v>29</v>
      </c>
      <c r="J120" s="32" t="str">
        <f>E21</f>
        <v>Ing. Slavomír Hankovský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5.6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121" t="s">
        <v>32</v>
      </c>
      <c r="J121" s="32" t="str">
        <f>E24</f>
        <v>Ing. Miroslav Benka-Goč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120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60"/>
      <c r="B123" s="161"/>
      <c r="C123" s="162" t="s">
        <v>105</v>
      </c>
      <c r="D123" s="163" t="s">
        <v>60</v>
      </c>
      <c r="E123" s="163" t="s">
        <v>56</v>
      </c>
      <c r="F123" s="163" t="s">
        <v>57</v>
      </c>
      <c r="G123" s="163" t="s">
        <v>106</v>
      </c>
      <c r="H123" s="163" t="s">
        <v>107</v>
      </c>
      <c r="I123" s="164" t="s">
        <v>108</v>
      </c>
      <c r="J123" s="165" t="s">
        <v>93</v>
      </c>
      <c r="K123" s="166" t="s">
        <v>109</v>
      </c>
      <c r="L123" s="167"/>
      <c r="M123" s="82" t="s">
        <v>1</v>
      </c>
      <c r="N123" s="83" t="s">
        <v>39</v>
      </c>
      <c r="O123" s="83" t="s">
        <v>110</v>
      </c>
      <c r="P123" s="83" t="s">
        <v>111</v>
      </c>
      <c r="Q123" s="83" t="s">
        <v>112</v>
      </c>
      <c r="R123" s="83" t="s">
        <v>113</v>
      </c>
      <c r="S123" s="83" t="s">
        <v>114</v>
      </c>
      <c r="T123" s="84" t="s">
        <v>115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="2" customFormat="1" ht="22.8" customHeight="1">
      <c r="A124" s="34"/>
      <c r="B124" s="35"/>
      <c r="C124" s="89" t="s">
        <v>94</v>
      </c>
      <c r="D124" s="34"/>
      <c r="E124" s="34"/>
      <c r="F124" s="34"/>
      <c r="G124" s="34"/>
      <c r="H124" s="34"/>
      <c r="I124" s="120"/>
      <c r="J124" s="168">
        <f>BK124</f>
        <v>0</v>
      </c>
      <c r="K124" s="34"/>
      <c r="L124" s="35"/>
      <c r="M124" s="85"/>
      <c r="N124" s="69"/>
      <c r="O124" s="86"/>
      <c r="P124" s="169">
        <f>P125+P179</f>
        <v>0</v>
      </c>
      <c r="Q124" s="86"/>
      <c r="R124" s="169">
        <f>R125+R179</f>
        <v>544.7943330999999</v>
      </c>
      <c r="S124" s="86"/>
      <c r="T124" s="170">
        <f>T125+T179</f>
        <v>40.598300000000002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95</v>
      </c>
      <c r="BK124" s="171">
        <f>BK125+BK179</f>
        <v>0</v>
      </c>
    </row>
    <row r="125" s="12" customFormat="1" ht="25.92" customHeight="1">
      <c r="A125" s="12"/>
      <c r="B125" s="172"/>
      <c r="C125" s="12"/>
      <c r="D125" s="173" t="s">
        <v>74</v>
      </c>
      <c r="E125" s="174" t="s">
        <v>116</v>
      </c>
      <c r="F125" s="174" t="s">
        <v>117</v>
      </c>
      <c r="G125" s="12"/>
      <c r="H125" s="12"/>
      <c r="I125" s="175"/>
      <c r="J125" s="176">
        <f>BK125</f>
        <v>0</v>
      </c>
      <c r="K125" s="12"/>
      <c r="L125" s="172"/>
      <c r="M125" s="177"/>
      <c r="N125" s="178"/>
      <c r="O125" s="178"/>
      <c r="P125" s="179">
        <f>P126+P147+P154+P157+P172+P177</f>
        <v>0</v>
      </c>
      <c r="Q125" s="178"/>
      <c r="R125" s="179">
        <f>R126+R147+R154+R157+R172+R177</f>
        <v>544.7943330999999</v>
      </c>
      <c r="S125" s="178"/>
      <c r="T125" s="180">
        <f>T126+T147+T154+T157+T172+T177</f>
        <v>40.598300000000002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3" t="s">
        <v>83</v>
      </c>
      <c r="AT125" s="181" t="s">
        <v>74</v>
      </c>
      <c r="AU125" s="181" t="s">
        <v>75</v>
      </c>
      <c r="AY125" s="173" t="s">
        <v>118</v>
      </c>
      <c r="BK125" s="182">
        <f>BK126+BK147+BK154+BK157+BK172+BK177</f>
        <v>0</v>
      </c>
    </row>
    <row r="126" s="12" customFormat="1" ht="22.8" customHeight="1">
      <c r="A126" s="12"/>
      <c r="B126" s="172"/>
      <c r="C126" s="12"/>
      <c r="D126" s="173" t="s">
        <v>74</v>
      </c>
      <c r="E126" s="183" t="s">
        <v>83</v>
      </c>
      <c r="F126" s="183" t="s">
        <v>119</v>
      </c>
      <c r="G126" s="12"/>
      <c r="H126" s="12"/>
      <c r="I126" s="175"/>
      <c r="J126" s="184">
        <f>BK126</f>
        <v>0</v>
      </c>
      <c r="K126" s="12"/>
      <c r="L126" s="172"/>
      <c r="M126" s="177"/>
      <c r="N126" s="178"/>
      <c r="O126" s="178"/>
      <c r="P126" s="179">
        <f>SUM(P127:P146)</f>
        <v>0</v>
      </c>
      <c r="Q126" s="178"/>
      <c r="R126" s="179">
        <f>SUM(R127:R146)</f>
        <v>413.37065529999995</v>
      </c>
      <c r="S126" s="178"/>
      <c r="T126" s="180">
        <f>SUM(T127:T146)</f>
        <v>40.598300000000002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3" t="s">
        <v>83</v>
      </c>
      <c r="AT126" s="181" t="s">
        <v>74</v>
      </c>
      <c r="AU126" s="181" t="s">
        <v>83</v>
      </c>
      <c r="AY126" s="173" t="s">
        <v>118</v>
      </c>
      <c r="BK126" s="182">
        <f>SUM(BK127:BK146)</f>
        <v>0</v>
      </c>
    </row>
    <row r="127" s="2" customFormat="1" ht="21.75" customHeight="1">
      <c r="A127" s="34"/>
      <c r="B127" s="185"/>
      <c r="C127" s="186" t="s">
        <v>83</v>
      </c>
      <c r="D127" s="186" t="s">
        <v>120</v>
      </c>
      <c r="E127" s="187" t="s">
        <v>121</v>
      </c>
      <c r="F127" s="188" t="s">
        <v>122</v>
      </c>
      <c r="G127" s="189" t="s">
        <v>123</v>
      </c>
      <c r="H127" s="190">
        <v>224.30000000000001</v>
      </c>
      <c r="I127" s="191"/>
      <c r="J127" s="192">
        <f>ROUND(I127*H127,2)</f>
        <v>0</v>
      </c>
      <c r="K127" s="193"/>
      <c r="L127" s="35"/>
      <c r="M127" s="194" t="s">
        <v>1</v>
      </c>
      <c r="N127" s="195" t="s">
        <v>41</v>
      </c>
      <c r="O127" s="73"/>
      <c r="P127" s="196">
        <f>O127*H127</f>
        <v>0</v>
      </c>
      <c r="Q127" s="196">
        <v>0</v>
      </c>
      <c r="R127" s="196">
        <f>Q127*H127</f>
        <v>0</v>
      </c>
      <c r="S127" s="196">
        <v>0.18099999999999999</v>
      </c>
      <c r="T127" s="197">
        <f>S127*H127</f>
        <v>40.598300000000002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124</v>
      </c>
      <c r="AT127" s="198" t="s">
        <v>120</v>
      </c>
      <c r="AU127" s="198" t="s">
        <v>125</v>
      </c>
      <c r="AY127" s="15" t="s">
        <v>118</v>
      </c>
      <c r="BE127" s="199">
        <f>IF(N127="základná",J127,0)</f>
        <v>0</v>
      </c>
      <c r="BF127" s="199">
        <f>IF(N127="znížená",J127,0)</f>
        <v>0</v>
      </c>
      <c r="BG127" s="199">
        <f>IF(N127="zákl. prenesená",J127,0)</f>
        <v>0</v>
      </c>
      <c r="BH127" s="199">
        <f>IF(N127="zníž. prenesená",J127,0)</f>
        <v>0</v>
      </c>
      <c r="BI127" s="199">
        <f>IF(N127="nulová",J127,0)</f>
        <v>0</v>
      </c>
      <c r="BJ127" s="15" t="s">
        <v>125</v>
      </c>
      <c r="BK127" s="199">
        <f>ROUND(I127*H127,2)</f>
        <v>0</v>
      </c>
      <c r="BL127" s="15" t="s">
        <v>124</v>
      </c>
      <c r="BM127" s="198" t="s">
        <v>126</v>
      </c>
    </row>
    <row r="128" s="2" customFormat="1" ht="16.5" customHeight="1">
      <c r="A128" s="34"/>
      <c r="B128" s="185"/>
      <c r="C128" s="186" t="s">
        <v>125</v>
      </c>
      <c r="D128" s="186" t="s">
        <v>120</v>
      </c>
      <c r="E128" s="187" t="s">
        <v>127</v>
      </c>
      <c r="F128" s="188" t="s">
        <v>128</v>
      </c>
      <c r="G128" s="189" t="s">
        <v>129</v>
      </c>
      <c r="H128" s="190">
        <v>72.230000000000004</v>
      </c>
      <c r="I128" s="191"/>
      <c r="J128" s="192">
        <f>ROUND(I128*H128,2)</f>
        <v>0</v>
      </c>
      <c r="K128" s="193"/>
      <c r="L128" s="35"/>
      <c r="M128" s="194" t="s">
        <v>1</v>
      </c>
      <c r="N128" s="195" t="s">
        <v>41</v>
      </c>
      <c r="O128" s="73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124</v>
      </c>
      <c r="AT128" s="198" t="s">
        <v>120</v>
      </c>
      <c r="AU128" s="198" t="s">
        <v>125</v>
      </c>
      <c r="AY128" s="15" t="s">
        <v>118</v>
      </c>
      <c r="BE128" s="199">
        <f>IF(N128="základná",J128,0)</f>
        <v>0</v>
      </c>
      <c r="BF128" s="199">
        <f>IF(N128="znížená",J128,0)</f>
        <v>0</v>
      </c>
      <c r="BG128" s="199">
        <f>IF(N128="zákl. prenesená",J128,0)</f>
        <v>0</v>
      </c>
      <c r="BH128" s="199">
        <f>IF(N128="zníž. prenesená",J128,0)</f>
        <v>0</v>
      </c>
      <c r="BI128" s="199">
        <f>IF(N128="nulová",J128,0)</f>
        <v>0</v>
      </c>
      <c r="BJ128" s="15" t="s">
        <v>125</v>
      </c>
      <c r="BK128" s="199">
        <f>ROUND(I128*H128,2)</f>
        <v>0</v>
      </c>
      <c r="BL128" s="15" t="s">
        <v>124</v>
      </c>
      <c r="BM128" s="198" t="s">
        <v>130</v>
      </c>
    </row>
    <row r="129" s="2" customFormat="1" ht="21.75" customHeight="1">
      <c r="A129" s="34"/>
      <c r="B129" s="185"/>
      <c r="C129" s="186" t="s">
        <v>131</v>
      </c>
      <c r="D129" s="186" t="s">
        <v>120</v>
      </c>
      <c r="E129" s="187" t="s">
        <v>132</v>
      </c>
      <c r="F129" s="188" t="s">
        <v>133</v>
      </c>
      <c r="G129" s="189" t="s">
        <v>129</v>
      </c>
      <c r="H129" s="190">
        <v>23.835999999999999</v>
      </c>
      <c r="I129" s="191"/>
      <c r="J129" s="192">
        <f>ROUND(I129*H129,2)</f>
        <v>0</v>
      </c>
      <c r="K129" s="193"/>
      <c r="L129" s="35"/>
      <c r="M129" s="194" t="s">
        <v>1</v>
      </c>
      <c r="N129" s="195" t="s">
        <v>41</v>
      </c>
      <c r="O129" s="73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124</v>
      </c>
      <c r="AT129" s="198" t="s">
        <v>120</v>
      </c>
      <c r="AU129" s="198" t="s">
        <v>125</v>
      </c>
      <c r="AY129" s="15" t="s">
        <v>118</v>
      </c>
      <c r="BE129" s="199">
        <f>IF(N129="základná",J129,0)</f>
        <v>0</v>
      </c>
      <c r="BF129" s="199">
        <f>IF(N129="znížená",J129,0)</f>
        <v>0</v>
      </c>
      <c r="BG129" s="199">
        <f>IF(N129="zákl. prenesená",J129,0)</f>
        <v>0</v>
      </c>
      <c r="BH129" s="199">
        <f>IF(N129="zníž. prenesená",J129,0)</f>
        <v>0</v>
      </c>
      <c r="BI129" s="199">
        <f>IF(N129="nulová",J129,0)</f>
        <v>0</v>
      </c>
      <c r="BJ129" s="15" t="s">
        <v>125</v>
      </c>
      <c r="BK129" s="199">
        <f>ROUND(I129*H129,2)</f>
        <v>0</v>
      </c>
      <c r="BL129" s="15" t="s">
        <v>124</v>
      </c>
      <c r="BM129" s="198" t="s">
        <v>134</v>
      </c>
    </row>
    <row r="130" s="2" customFormat="1" ht="16.5" customHeight="1">
      <c r="A130" s="34"/>
      <c r="B130" s="185"/>
      <c r="C130" s="186" t="s">
        <v>124</v>
      </c>
      <c r="D130" s="186" t="s">
        <v>120</v>
      </c>
      <c r="E130" s="187" t="s">
        <v>135</v>
      </c>
      <c r="F130" s="188" t="s">
        <v>136</v>
      </c>
      <c r="G130" s="189" t="s">
        <v>129</v>
      </c>
      <c r="H130" s="190">
        <v>415.69</v>
      </c>
      <c r="I130" s="191"/>
      <c r="J130" s="192">
        <f>ROUND(I130*H130,2)</f>
        <v>0</v>
      </c>
      <c r="K130" s="193"/>
      <c r="L130" s="35"/>
      <c r="M130" s="194" t="s">
        <v>1</v>
      </c>
      <c r="N130" s="195" t="s">
        <v>41</v>
      </c>
      <c r="O130" s="73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124</v>
      </c>
      <c r="AT130" s="198" t="s">
        <v>120</v>
      </c>
      <c r="AU130" s="198" t="s">
        <v>125</v>
      </c>
      <c r="AY130" s="15" t="s">
        <v>118</v>
      </c>
      <c r="BE130" s="199">
        <f>IF(N130="základná",J130,0)</f>
        <v>0</v>
      </c>
      <c r="BF130" s="199">
        <f>IF(N130="znížená",J130,0)</f>
        <v>0</v>
      </c>
      <c r="BG130" s="199">
        <f>IF(N130="zákl. prenesená",J130,0)</f>
        <v>0</v>
      </c>
      <c r="BH130" s="199">
        <f>IF(N130="zníž. prenesená",J130,0)</f>
        <v>0</v>
      </c>
      <c r="BI130" s="199">
        <f>IF(N130="nulová",J130,0)</f>
        <v>0</v>
      </c>
      <c r="BJ130" s="15" t="s">
        <v>125</v>
      </c>
      <c r="BK130" s="199">
        <f>ROUND(I130*H130,2)</f>
        <v>0</v>
      </c>
      <c r="BL130" s="15" t="s">
        <v>124</v>
      </c>
      <c r="BM130" s="198" t="s">
        <v>137</v>
      </c>
    </row>
    <row r="131" s="2" customFormat="1" ht="33" customHeight="1">
      <c r="A131" s="34"/>
      <c r="B131" s="185"/>
      <c r="C131" s="186" t="s">
        <v>138</v>
      </c>
      <c r="D131" s="186" t="s">
        <v>120</v>
      </c>
      <c r="E131" s="187" t="s">
        <v>139</v>
      </c>
      <c r="F131" s="188" t="s">
        <v>140</v>
      </c>
      <c r="G131" s="189" t="s">
        <v>129</v>
      </c>
      <c r="H131" s="190">
        <v>137.178</v>
      </c>
      <c r="I131" s="191"/>
      <c r="J131" s="192">
        <f>ROUND(I131*H131,2)</f>
        <v>0</v>
      </c>
      <c r="K131" s="193"/>
      <c r="L131" s="35"/>
      <c r="M131" s="194" t="s">
        <v>1</v>
      </c>
      <c r="N131" s="195" t="s">
        <v>41</v>
      </c>
      <c r="O131" s="73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124</v>
      </c>
      <c r="AT131" s="198" t="s">
        <v>120</v>
      </c>
      <c r="AU131" s="198" t="s">
        <v>125</v>
      </c>
      <c r="AY131" s="15" t="s">
        <v>118</v>
      </c>
      <c r="BE131" s="199">
        <f>IF(N131="základná",J131,0)</f>
        <v>0</v>
      </c>
      <c r="BF131" s="199">
        <f>IF(N131="znížená",J131,0)</f>
        <v>0</v>
      </c>
      <c r="BG131" s="199">
        <f>IF(N131="zákl. prenesená",J131,0)</f>
        <v>0</v>
      </c>
      <c r="BH131" s="199">
        <f>IF(N131="zníž. prenesená",J131,0)</f>
        <v>0</v>
      </c>
      <c r="BI131" s="199">
        <f>IF(N131="nulová",J131,0)</f>
        <v>0</v>
      </c>
      <c r="BJ131" s="15" t="s">
        <v>125</v>
      </c>
      <c r="BK131" s="199">
        <f>ROUND(I131*H131,2)</f>
        <v>0</v>
      </c>
      <c r="BL131" s="15" t="s">
        <v>124</v>
      </c>
      <c r="BM131" s="198" t="s">
        <v>141</v>
      </c>
    </row>
    <row r="132" s="2" customFormat="1" ht="21.75" customHeight="1">
      <c r="A132" s="34"/>
      <c r="B132" s="185"/>
      <c r="C132" s="186" t="s">
        <v>142</v>
      </c>
      <c r="D132" s="186" t="s">
        <v>120</v>
      </c>
      <c r="E132" s="187" t="s">
        <v>143</v>
      </c>
      <c r="F132" s="188" t="s">
        <v>144</v>
      </c>
      <c r="G132" s="189" t="s">
        <v>129</v>
      </c>
      <c r="H132" s="190">
        <v>3</v>
      </c>
      <c r="I132" s="191"/>
      <c r="J132" s="192">
        <f>ROUND(I132*H132,2)</f>
        <v>0</v>
      </c>
      <c r="K132" s="193"/>
      <c r="L132" s="35"/>
      <c r="M132" s="194" t="s">
        <v>1</v>
      </c>
      <c r="N132" s="195" t="s">
        <v>41</v>
      </c>
      <c r="O132" s="73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124</v>
      </c>
      <c r="AT132" s="198" t="s">
        <v>120</v>
      </c>
      <c r="AU132" s="198" t="s">
        <v>125</v>
      </c>
      <c r="AY132" s="15" t="s">
        <v>118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125</v>
      </c>
      <c r="BK132" s="199">
        <f>ROUND(I132*H132,2)</f>
        <v>0</v>
      </c>
      <c r="BL132" s="15" t="s">
        <v>124</v>
      </c>
      <c r="BM132" s="198" t="s">
        <v>145</v>
      </c>
    </row>
    <row r="133" s="2" customFormat="1" ht="21.75" customHeight="1">
      <c r="A133" s="34"/>
      <c r="B133" s="185"/>
      <c r="C133" s="186" t="s">
        <v>146</v>
      </c>
      <c r="D133" s="186" t="s">
        <v>120</v>
      </c>
      <c r="E133" s="187" t="s">
        <v>147</v>
      </c>
      <c r="F133" s="188" t="s">
        <v>148</v>
      </c>
      <c r="G133" s="189" t="s">
        <v>129</v>
      </c>
      <c r="H133" s="190">
        <v>3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3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124</v>
      </c>
      <c r="AT133" s="198" t="s">
        <v>120</v>
      </c>
      <c r="AU133" s="198" t="s">
        <v>125</v>
      </c>
      <c r="AY133" s="15" t="s">
        <v>118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125</v>
      </c>
      <c r="BK133" s="199">
        <f>ROUND(I133*H133,2)</f>
        <v>0</v>
      </c>
      <c r="BL133" s="15" t="s">
        <v>124</v>
      </c>
      <c r="BM133" s="198" t="s">
        <v>149</v>
      </c>
    </row>
    <row r="134" s="2" customFormat="1" ht="21.75" customHeight="1">
      <c r="A134" s="34"/>
      <c r="B134" s="185"/>
      <c r="C134" s="186" t="s">
        <v>150</v>
      </c>
      <c r="D134" s="186" t="s">
        <v>120</v>
      </c>
      <c r="E134" s="187" t="s">
        <v>151</v>
      </c>
      <c r="F134" s="188" t="s">
        <v>152</v>
      </c>
      <c r="G134" s="189" t="s">
        <v>123</v>
      </c>
      <c r="H134" s="190">
        <v>530.74000000000001</v>
      </c>
      <c r="I134" s="191"/>
      <c r="J134" s="192">
        <f>ROUND(I134*H134,2)</f>
        <v>0</v>
      </c>
      <c r="K134" s="193"/>
      <c r="L134" s="35"/>
      <c r="M134" s="194" t="s">
        <v>1</v>
      </c>
      <c r="N134" s="195" t="s">
        <v>41</v>
      </c>
      <c r="O134" s="73"/>
      <c r="P134" s="196">
        <f>O134*H134</f>
        <v>0</v>
      </c>
      <c r="Q134" s="196">
        <v>0.00097000000000000005</v>
      </c>
      <c r="R134" s="196">
        <f>Q134*H134</f>
        <v>0.51481779999999999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124</v>
      </c>
      <c r="AT134" s="198" t="s">
        <v>120</v>
      </c>
      <c r="AU134" s="198" t="s">
        <v>125</v>
      </c>
      <c r="AY134" s="15" t="s">
        <v>118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125</v>
      </c>
      <c r="BK134" s="199">
        <f>ROUND(I134*H134,2)</f>
        <v>0</v>
      </c>
      <c r="BL134" s="15" t="s">
        <v>124</v>
      </c>
      <c r="BM134" s="198" t="s">
        <v>153</v>
      </c>
    </row>
    <row r="135" s="2" customFormat="1" ht="21.75" customHeight="1">
      <c r="A135" s="34"/>
      <c r="B135" s="185"/>
      <c r="C135" s="186" t="s">
        <v>154</v>
      </c>
      <c r="D135" s="186" t="s">
        <v>120</v>
      </c>
      <c r="E135" s="187" t="s">
        <v>155</v>
      </c>
      <c r="F135" s="188" t="s">
        <v>156</v>
      </c>
      <c r="G135" s="189" t="s">
        <v>123</v>
      </c>
      <c r="H135" s="190">
        <v>332.75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3"/>
      <c r="P135" s="196">
        <f>O135*H135</f>
        <v>0</v>
      </c>
      <c r="Q135" s="196">
        <v>0.00084999999999999995</v>
      </c>
      <c r="R135" s="196">
        <f>Q135*H135</f>
        <v>0.28283749999999996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124</v>
      </c>
      <c r="AT135" s="198" t="s">
        <v>120</v>
      </c>
      <c r="AU135" s="198" t="s">
        <v>125</v>
      </c>
      <c r="AY135" s="15" t="s">
        <v>118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125</v>
      </c>
      <c r="BK135" s="199">
        <f>ROUND(I135*H135,2)</f>
        <v>0</v>
      </c>
      <c r="BL135" s="15" t="s">
        <v>124</v>
      </c>
      <c r="BM135" s="198" t="s">
        <v>157</v>
      </c>
    </row>
    <row r="136" s="2" customFormat="1" ht="21.75" customHeight="1">
      <c r="A136" s="34"/>
      <c r="B136" s="185"/>
      <c r="C136" s="186" t="s">
        <v>158</v>
      </c>
      <c r="D136" s="186" t="s">
        <v>120</v>
      </c>
      <c r="E136" s="187" t="s">
        <v>159</v>
      </c>
      <c r="F136" s="188" t="s">
        <v>160</v>
      </c>
      <c r="G136" s="189" t="s">
        <v>123</v>
      </c>
      <c r="H136" s="190">
        <v>530.74000000000001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3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124</v>
      </c>
      <c r="AT136" s="198" t="s">
        <v>120</v>
      </c>
      <c r="AU136" s="198" t="s">
        <v>125</v>
      </c>
      <c r="AY136" s="15" t="s">
        <v>118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125</v>
      </c>
      <c r="BK136" s="199">
        <f>ROUND(I136*H136,2)</f>
        <v>0</v>
      </c>
      <c r="BL136" s="15" t="s">
        <v>124</v>
      </c>
      <c r="BM136" s="198" t="s">
        <v>161</v>
      </c>
    </row>
    <row r="137" s="2" customFormat="1" ht="21.75" customHeight="1">
      <c r="A137" s="34"/>
      <c r="B137" s="185"/>
      <c r="C137" s="186" t="s">
        <v>162</v>
      </c>
      <c r="D137" s="186" t="s">
        <v>120</v>
      </c>
      <c r="E137" s="187" t="s">
        <v>163</v>
      </c>
      <c r="F137" s="188" t="s">
        <v>164</v>
      </c>
      <c r="G137" s="189" t="s">
        <v>123</v>
      </c>
      <c r="H137" s="190">
        <v>332.75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3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124</v>
      </c>
      <c r="AT137" s="198" t="s">
        <v>120</v>
      </c>
      <c r="AU137" s="198" t="s">
        <v>125</v>
      </c>
      <c r="AY137" s="15" t="s">
        <v>118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125</v>
      </c>
      <c r="BK137" s="199">
        <f>ROUND(I137*H137,2)</f>
        <v>0</v>
      </c>
      <c r="BL137" s="15" t="s">
        <v>124</v>
      </c>
      <c r="BM137" s="198" t="s">
        <v>165</v>
      </c>
    </row>
    <row r="138" s="2" customFormat="1" ht="21.75" customHeight="1">
      <c r="A138" s="34"/>
      <c r="B138" s="185"/>
      <c r="C138" s="186" t="s">
        <v>166</v>
      </c>
      <c r="D138" s="186" t="s">
        <v>120</v>
      </c>
      <c r="E138" s="187" t="s">
        <v>167</v>
      </c>
      <c r="F138" s="188" t="s">
        <v>168</v>
      </c>
      <c r="G138" s="189" t="s">
        <v>129</v>
      </c>
      <c r="H138" s="190">
        <v>279.14999999999998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3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124</v>
      </c>
      <c r="AT138" s="198" t="s">
        <v>120</v>
      </c>
      <c r="AU138" s="198" t="s">
        <v>125</v>
      </c>
      <c r="AY138" s="15" t="s">
        <v>118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125</v>
      </c>
      <c r="BK138" s="199">
        <f>ROUND(I138*H138,2)</f>
        <v>0</v>
      </c>
      <c r="BL138" s="15" t="s">
        <v>124</v>
      </c>
      <c r="BM138" s="198" t="s">
        <v>169</v>
      </c>
    </row>
    <row r="139" s="2" customFormat="1" ht="21.75" customHeight="1">
      <c r="A139" s="34"/>
      <c r="B139" s="185"/>
      <c r="C139" s="186" t="s">
        <v>170</v>
      </c>
      <c r="D139" s="186" t="s">
        <v>120</v>
      </c>
      <c r="E139" s="187" t="s">
        <v>171</v>
      </c>
      <c r="F139" s="188" t="s">
        <v>172</v>
      </c>
      <c r="G139" s="189" t="s">
        <v>129</v>
      </c>
      <c r="H139" s="190">
        <v>279.14999999999998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3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124</v>
      </c>
      <c r="AT139" s="198" t="s">
        <v>120</v>
      </c>
      <c r="AU139" s="198" t="s">
        <v>125</v>
      </c>
      <c r="AY139" s="15" t="s">
        <v>118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125</v>
      </c>
      <c r="BK139" s="199">
        <f>ROUND(I139*H139,2)</f>
        <v>0</v>
      </c>
      <c r="BL139" s="15" t="s">
        <v>124</v>
      </c>
      <c r="BM139" s="198" t="s">
        <v>173</v>
      </c>
    </row>
    <row r="140" s="2" customFormat="1" ht="16.5" customHeight="1">
      <c r="A140" s="34"/>
      <c r="B140" s="185"/>
      <c r="C140" s="186" t="s">
        <v>174</v>
      </c>
      <c r="D140" s="186" t="s">
        <v>120</v>
      </c>
      <c r="E140" s="187" t="s">
        <v>175</v>
      </c>
      <c r="F140" s="188" t="s">
        <v>176</v>
      </c>
      <c r="G140" s="189" t="s">
        <v>129</v>
      </c>
      <c r="H140" s="190">
        <v>279.14999999999998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3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124</v>
      </c>
      <c r="AT140" s="198" t="s">
        <v>120</v>
      </c>
      <c r="AU140" s="198" t="s">
        <v>125</v>
      </c>
      <c r="AY140" s="15" t="s">
        <v>118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125</v>
      </c>
      <c r="BK140" s="199">
        <f>ROUND(I140*H140,2)</f>
        <v>0</v>
      </c>
      <c r="BL140" s="15" t="s">
        <v>124</v>
      </c>
      <c r="BM140" s="198" t="s">
        <v>177</v>
      </c>
    </row>
    <row r="141" s="2" customFormat="1" ht="21.75" customHeight="1">
      <c r="A141" s="34"/>
      <c r="B141" s="185"/>
      <c r="C141" s="186" t="s">
        <v>178</v>
      </c>
      <c r="D141" s="186" t="s">
        <v>120</v>
      </c>
      <c r="E141" s="187" t="s">
        <v>179</v>
      </c>
      <c r="F141" s="188" t="s">
        <v>180</v>
      </c>
      <c r="G141" s="189" t="s">
        <v>129</v>
      </c>
      <c r="H141" s="190">
        <v>338.94999999999999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3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124</v>
      </c>
      <c r="AT141" s="198" t="s">
        <v>120</v>
      </c>
      <c r="AU141" s="198" t="s">
        <v>125</v>
      </c>
      <c r="AY141" s="15" t="s">
        <v>118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125</v>
      </c>
      <c r="BK141" s="199">
        <f>ROUND(I141*H141,2)</f>
        <v>0</v>
      </c>
      <c r="BL141" s="15" t="s">
        <v>124</v>
      </c>
      <c r="BM141" s="198" t="s">
        <v>181</v>
      </c>
    </row>
    <row r="142" s="2" customFormat="1" ht="16.5" customHeight="1">
      <c r="A142" s="34"/>
      <c r="B142" s="185"/>
      <c r="C142" s="200" t="s">
        <v>182</v>
      </c>
      <c r="D142" s="200" t="s">
        <v>183</v>
      </c>
      <c r="E142" s="201" t="s">
        <v>184</v>
      </c>
      <c r="F142" s="202" t="s">
        <v>185</v>
      </c>
      <c r="G142" s="203" t="s">
        <v>186</v>
      </c>
      <c r="H142" s="204">
        <v>123.964</v>
      </c>
      <c r="I142" s="205"/>
      <c r="J142" s="206">
        <f>ROUND(I142*H142,2)</f>
        <v>0</v>
      </c>
      <c r="K142" s="207"/>
      <c r="L142" s="208"/>
      <c r="M142" s="209" t="s">
        <v>1</v>
      </c>
      <c r="N142" s="210" t="s">
        <v>41</v>
      </c>
      <c r="O142" s="73"/>
      <c r="P142" s="196">
        <f>O142*H142</f>
        <v>0</v>
      </c>
      <c r="Q142" s="196">
        <v>1</v>
      </c>
      <c r="R142" s="196">
        <f>Q142*H142</f>
        <v>123.964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183</v>
      </c>
      <c r="AU142" s="198" t="s">
        <v>125</v>
      </c>
      <c r="AY142" s="15" t="s">
        <v>118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125</v>
      </c>
      <c r="BK142" s="199">
        <f>ROUND(I142*H142,2)</f>
        <v>0</v>
      </c>
      <c r="BL142" s="15" t="s">
        <v>124</v>
      </c>
      <c r="BM142" s="198" t="s">
        <v>187</v>
      </c>
    </row>
    <row r="143" s="2" customFormat="1" ht="21.75" customHeight="1">
      <c r="A143" s="34"/>
      <c r="B143" s="185"/>
      <c r="C143" s="186" t="s">
        <v>188</v>
      </c>
      <c r="D143" s="186" t="s">
        <v>120</v>
      </c>
      <c r="E143" s="187" t="s">
        <v>189</v>
      </c>
      <c r="F143" s="188" t="s">
        <v>190</v>
      </c>
      <c r="G143" s="189" t="s">
        <v>129</v>
      </c>
      <c r="H143" s="190">
        <v>111.70999999999999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3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124</v>
      </c>
      <c r="AT143" s="198" t="s">
        <v>120</v>
      </c>
      <c r="AU143" s="198" t="s">
        <v>125</v>
      </c>
      <c r="AY143" s="15" t="s">
        <v>118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125</v>
      </c>
      <c r="BK143" s="199">
        <f>ROUND(I143*H143,2)</f>
        <v>0</v>
      </c>
      <c r="BL143" s="15" t="s">
        <v>124</v>
      </c>
      <c r="BM143" s="198" t="s">
        <v>191</v>
      </c>
    </row>
    <row r="144" s="2" customFormat="1" ht="16.5" customHeight="1">
      <c r="A144" s="34"/>
      <c r="B144" s="185"/>
      <c r="C144" s="200" t="s">
        <v>192</v>
      </c>
      <c r="D144" s="200" t="s">
        <v>183</v>
      </c>
      <c r="E144" s="201" t="s">
        <v>193</v>
      </c>
      <c r="F144" s="202" t="s">
        <v>194</v>
      </c>
      <c r="G144" s="203" t="s">
        <v>186</v>
      </c>
      <c r="H144" s="204">
        <v>189.90700000000001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3"/>
      <c r="P144" s="196">
        <f>O144*H144</f>
        <v>0</v>
      </c>
      <c r="Q144" s="196">
        <v>1</v>
      </c>
      <c r="R144" s="196">
        <f>Q144*H144</f>
        <v>189.90700000000001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150</v>
      </c>
      <c r="AT144" s="198" t="s">
        <v>183</v>
      </c>
      <c r="AU144" s="198" t="s">
        <v>125</v>
      </c>
      <c r="AY144" s="15" t="s">
        <v>118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125</v>
      </c>
      <c r="BK144" s="199">
        <f>ROUND(I144*H144,2)</f>
        <v>0</v>
      </c>
      <c r="BL144" s="15" t="s">
        <v>124</v>
      </c>
      <c r="BM144" s="198" t="s">
        <v>195</v>
      </c>
    </row>
    <row r="145" s="2" customFormat="1" ht="21.75" customHeight="1">
      <c r="A145" s="34"/>
      <c r="B145" s="185"/>
      <c r="C145" s="186" t="s">
        <v>196</v>
      </c>
      <c r="D145" s="186" t="s">
        <v>120</v>
      </c>
      <c r="E145" s="187" t="s">
        <v>197</v>
      </c>
      <c r="F145" s="188" t="s">
        <v>198</v>
      </c>
      <c r="G145" s="189" t="s">
        <v>129</v>
      </c>
      <c r="H145" s="190">
        <v>58.060000000000002</v>
      </c>
      <c r="I145" s="191"/>
      <c r="J145" s="192">
        <f>ROUND(I145*H145,2)</f>
        <v>0</v>
      </c>
      <c r="K145" s="193"/>
      <c r="L145" s="35"/>
      <c r="M145" s="194" t="s">
        <v>1</v>
      </c>
      <c r="N145" s="195" t="s">
        <v>41</v>
      </c>
      <c r="O145" s="73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124</v>
      </c>
      <c r="AT145" s="198" t="s">
        <v>120</v>
      </c>
      <c r="AU145" s="198" t="s">
        <v>125</v>
      </c>
      <c r="AY145" s="15" t="s">
        <v>118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125</v>
      </c>
      <c r="BK145" s="199">
        <f>ROUND(I145*H145,2)</f>
        <v>0</v>
      </c>
      <c r="BL145" s="15" t="s">
        <v>124</v>
      </c>
      <c r="BM145" s="198" t="s">
        <v>199</v>
      </c>
    </row>
    <row r="146" s="2" customFormat="1" ht="16.5" customHeight="1">
      <c r="A146" s="34"/>
      <c r="B146" s="185"/>
      <c r="C146" s="200" t="s">
        <v>7</v>
      </c>
      <c r="D146" s="200" t="s">
        <v>183</v>
      </c>
      <c r="E146" s="201" t="s">
        <v>193</v>
      </c>
      <c r="F146" s="202" t="s">
        <v>194</v>
      </c>
      <c r="G146" s="203" t="s">
        <v>186</v>
      </c>
      <c r="H146" s="204">
        <v>98.701999999999998</v>
      </c>
      <c r="I146" s="205"/>
      <c r="J146" s="206">
        <f>ROUND(I146*H146,2)</f>
        <v>0</v>
      </c>
      <c r="K146" s="207"/>
      <c r="L146" s="208"/>
      <c r="M146" s="209" t="s">
        <v>1</v>
      </c>
      <c r="N146" s="210" t="s">
        <v>41</v>
      </c>
      <c r="O146" s="73"/>
      <c r="P146" s="196">
        <f>O146*H146</f>
        <v>0</v>
      </c>
      <c r="Q146" s="196">
        <v>1</v>
      </c>
      <c r="R146" s="196">
        <f>Q146*H146</f>
        <v>98.701999999999998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150</v>
      </c>
      <c r="AT146" s="198" t="s">
        <v>183</v>
      </c>
      <c r="AU146" s="198" t="s">
        <v>125</v>
      </c>
      <c r="AY146" s="15" t="s">
        <v>118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125</v>
      </c>
      <c r="BK146" s="199">
        <f>ROUND(I146*H146,2)</f>
        <v>0</v>
      </c>
      <c r="BL146" s="15" t="s">
        <v>124</v>
      </c>
      <c r="BM146" s="198" t="s">
        <v>200</v>
      </c>
    </row>
    <row r="147" s="12" customFormat="1" ht="22.8" customHeight="1">
      <c r="A147" s="12"/>
      <c r="B147" s="172"/>
      <c r="C147" s="12"/>
      <c r="D147" s="173" t="s">
        <v>74</v>
      </c>
      <c r="E147" s="183" t="s">
        <v>124</v>
      </c>
      <c r="F147" s="183" t="s">
        <v>201</v>
      </c>
      <c r="G147" s="12"/>
      <c r="H147" s="12"/>
      <c r="I147" s="175"/>
      <c r="J147" s="184">
        <f>BK147</f>
        <v>0</v>
      </c>
      <c r="K147" s="12"/>
      <c r="L147" s="172"/>
      <c r="M147" s="177"/>
      <c r="N147" s="178"/>
      <c r="O147" s="178"/>
      <c r="P147" s="179">
        <f>SUM(P148:P153)</f>
        <v>0</v>
      </c>
      <c r="Q147" s="178"/>
      <c r="R147" s="179">
        <f>SUM(R148:R153)</f>
        <v>68.970474199999998</v>
      </c>
      <c r="S147" s="178"/>
      <c r="T147" s="180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3" t="s">
        <v>83</v>
      </c>
      <c r="AT147" s="181" t="s">
        <v>74</v>
      </c>
      <c r="AU147" s="181" t="s">
        <v>83</v>
      </c>
      <c r="AY147" s="173" t="s">
        <v>118</v>
      </c>
      <c r="BK147" s="182">
        <f>SUM(BK148:BK153)</f>
        <v>0</v>
      </c>
    </row>
    <row r="148" s="2" customFormat="1" ht="33" customHeight="1">
      <c r="A148" s="34"/>
      <c r="B148" s="185"/>
      <c r="C148" s="186" t="s">
        <v>202</v>
      </c>
      <c r="D148" s="186" t="s">
        <v>120</v>
      </c>
      <c r="E148" s="187" t="s">
        <v>203</v>
      </c>
      <c r="F148" s="188" t="s">
        <v>204</v>
      </c>
      <c r="G148" s="189" t="s">
        <v>129</v>
      </c>
      <c r="H148" s="190">
        <v>36.460000000000001</v>
      </c>
      <c r="I148" s="191"/>
      <c r="J148" s="192">
        <f>ROUND(I148*H148,2)</f>
        <v>0</v>
      </c>
      <c r="K148" s="193"/>
      <c r="L148" s="35"/>
      <c r="M148" s="194" t="s">
        <v>1</v>
      </c>
      <c r="N148" s="195" t="s">
        <v>41</v>
      </c>
      <c r="O148" s="73"/>
      <c r="P148" s="196">
        <f>O148*H148</f>
        <v>0</v>
      </c>
      <c r="Q148" s="196">
        <v>1.8907700000000001</v>
      </c>
      <c r="R148" s="196">
        <f>Q148*H148</f>
        <v>68.937474199999997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124</v>
      </c>
      <c r="AT148" s="198" t="s">
        <v>120</v>
      </c>
      <c r="AU148" s="198" t="s">
        <v>125</v>
      </c>
      <c r="AY148" s="15" t="s">
        <v>118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125</v>
      </c>
      <c r="BK148" s="199">
        <f>ROUND(I148*H148,2)</f>
        <v>0</v>
      </c>
      <c r="BL148" s="15" t="s">
        <v>124</v>
      </c>
      <c r="BM148" s="198" t="s">
        <v>205</v>
      </c>
    </row>
    <row r="149" s="2" customFormat="1" ht="21.75" customHeight="1">
      <c r="A149" s="34"/>
      <c r="B149" s="185"/>
      <c r="C149" s="186" t="s">
        <v>206</v>
      </c>
      <c r="D149" s="186" t="s">
        <v>120</v>
      </c>
      <c r="E149" s="187" t="s">
        <v>207</v>
      </c>
      <c r="F149" s="188" t="s">
        <v>208</v>
      </c>
      <c r="G149" s="189" t="s">
        <v>209</v>
      </c>
      <c r="H149" s="190">
        <v>3</v>
      </c>
      <c r="I149" s="191"/>
      <c r="J149" s="192">
        <f>ROUND(I149*H149,2)</f>
        <v>0</v>
      </c>
      <c r="K149" s="193"/>
      <c r="L149" s="35"/>
      <c r="M149" s="194" t="s">
        <v>1</v>
      </c>
      <c r="N149" s="195" t="s">
        <v>41</v>
      </c>
      <c r="O149" s="73"/>
      <c r="P149" s="196">
        <f>O149*H149</f>
        <v>0</v>
      </c>
      <c r="Q149" s="196">
        <v>0.0066</v>
      </c>
      <c r="R149" s="196">
        <f>Q149*H149</f>
        <v>0.019799999999999998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124</v>
      </c>
      <c r="AT149" s="198" t="s">
        <v>120</v>
      </c>
      <c r="AU149" s="198" t="s">
        <v>125</v>
      </c>
      <c r="AY149" s="15" t="s">
        <v>118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125</v>
      </c>
      <c r="BK149" s="199">
        <f>ROUND(I149*H149,2)</f>
        <v>0</v>
      </c>
      <c r="BL149" s="15" t="s">
        <v>124</v>
      </c>
      <c r="BM149" s="198" t="s">
        <v>210</v>
      </c>
    </row>
    <row r="150" s="2" customFormat="1" ht="16.5" customHeight="1">
      <c r="A150" s="34"/>
      <c r="B150" s="185"/>
      <c r="C150" s="200" t="s">
        <v>211</v>
      </c>
      <c r="D150" s="200" t="s">
        <v>183</v>
      </c>
      <c r="E150" s="201" t="s">
        <v>212</v>
      </c>
      <c r="F150" s="202" t="s">
        <v>213</v>
      </c>
      <c r="G150" s="203" t="s">
        <v>209</v>
      </c>
      <c r="H150" s="204">
        <v>2</v>
      </c>
      <c r="I150" s="205"/>
      <c r="J150" s="206">
        <f>ROUND(I150*H150,2)</f>
        <v>0</v>
      </c>
      <c r="K150" s="207"/>
      <c r="L150" s="208"/>
      <c r="M150" s="209" t="s">
        <v>1</v>
      </c>
      <c r="N150" s="210" t="s">
        <v>41</v>
      </c>
      <c r="O150" s="73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183</v>
      </c>
      <c r="AU150" s="198" t="s">
        <v>125</v>
      </c>
      <c r="AY150" s="15" t="s">
        <v>118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125</v>
      </c>
      <c r="BK150" s="199">
        <f>ROUND(I150*H150,2)</f>
        <v>0</v>
      </c>
      <c r="BL150" s="15" t="s">
        <v>124</v>
      </c>
      <c r="BM150" s="198" t="s">
        <v>214</v>
      </c>
    </row>
    <row r="151" s="2" customFormat="1" ht="16.5" customHeight="1">
      <c r="A151" s="34"/>
      <c r="B151" s="185"/>
      <c r="C151" s="200" t="s">
        <v>215</v>
      </c>
      <c r="D151" s="200" t="s">
        <v>183</v>
      </c>
      <c r="E151" s="201" t="s">
        <v>216</v>
      </c>
      <c r="F151" s="202" t="s">
        <v>217</v>
      </c>
      <c r="G151" s="203" t="s">
        <v>209</v>
      </c>
      <c r="H151" s="204">
        <v>1</v>
      </c>
      <c r="I151" s="205"/>
      <c r="J151" s="206">
        <f>ROUND(I151*H151,2)</f>
        <v>0</v>
      </c>
      <c r="K151" s="207"/>
      <c r="L151" s="208"/>
      <c r="M151" s="209" t="s">
        <v>1</v>
      </c>
      <c r="N151" s="210" t="s">
        <v>41</v>
      </c>
      <c r="O151" s="73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150</v>
      </c>
      <c r="AT151" s="198" t="s">
        <v>183</v>
      </c>
      <c r="AU151" s="198" t="s">
        <v>125</v>
      </c>
      <c r="AY151" s="15" t="s">
        <v>118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125</v>
      </c>
      <c r="BK151" s="199">
        <f>ROUND(I151*H151,2)</f>
        <v>0</v>
      </c>
      <c r="BL151" s="15" t="s">
        <v>124</v>
      </c>
      <c r="BM151" s="198" t="s">
        <v>218</v>
      </c>
    </row>
    <row r="152" s="2" customFormat="1" ht="21.75" customHeight="1">
      <c r="A152" s="34"/>
      <c r="B152" s="185"/>
      <c r="C152" s="186" t="s">
        <v>219</v>
      </c>
      <c r="D152" s="186" t="s">
        <v>120</v>
      </c>
      <c r="E152" s="187" t="s">
        <v>220</v>
      </c>
      <c r="F152" s="188" t="s">
        <v>221</v>
      </c>
      <c r="G152" s="189" t="s">
        <v>209</v>
      </c>
      <c r="H152" s="190">
        <v>2</v>
      </c>
      <c r="I152" s="191"/>
      <c r="J152" s="192">
        <f>ROUND(I152*H152,2)</f>
        <v>0</v>
      </c>
      <c r="K152" s="193"/>
      <c r="L152" s="35"/>
      <c r="M152" s="194" t="s">
        <v>1</v>
      </c>
      <c r="N152" s="195" t="s">
        <v>41</v>
      </c>
      <c r="O152" s="73"/>
      <c r="P152" s="196">
        <f>O152*H152</f>
        <v>0</v>
      </c>
      <c r="Q152" s="196">
        <v>0.0066</v>
      </c>
      <c r="R152" s="196">
        <f>Q152*H152</f>
        <v>0.0132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124</v>
      </c>
      <c r="AT152" s="198" t="s">
        <v>120</v>
      </c>
      <c r="AU152" s="198" t="s">
        <v>125</v>
      </c>
      <c r="AY152" s="15" t="s">
        <v>118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125</v>
      </c>
      <c r="BK152" s="199">
        <f>ROUND(I152*H152,2)</f>
        <v>0</v>
      </c>
      <c r="BL152" s="15" t="s">
        <v>124</v>
      </c>
      <c r="BM152" s="198" t="s">
        <v>222</v>
      </c>
    </row>
    <row r="153" s="2" customFormat="1" ht="16.5" customHeight="1">
      <c r="A153" s="34"/>
      <c r="B153" s="185"/>
      <c r="C153" s="200" t="s">
        <v>223</v>
      </c>
      <c r="D153" s="200" t="s">
        <v>183</v>
      </c>
      <c r="E153" s="201" t="s">
        <v>224</v>
      </c>
      <c r="F153" s="202" t="s">
        <v>225</v>
      </c>
      <c r="G153" s="203" t="s">
        <v>209</v>
      </c>
      <c r="H153" s="204">
        <v>2</v>
      </c>
      <c r="I153" s="205"/>
      <c r="J153" s="206">
        <f>ROUND(I153*H153,2)</f>
        <v>0</v>
      </c>
      <c r="K153" s="207"/>
      <c r="L153" s="208"/>
      <c r="M153" s="209" t="s">
        <v>1</v>
      </c>
      <c r="N153" s="210" t="s">
        <v>41</v>
      </c>
      <c r="O153" s="73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150</v>
      </c>
      <c r="AT153" s="198" t="s">
        <v>183</v>
      </c>
      <c r="AU153" s="198" t="s">
        <v>125</v>
      </c>
      <c r="AY153" s="15" t="s">
        <v>118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125</v>
      </c>
      <c r="BK153" s="199">
        <f>ROUND(I153*H153,2)</f>
        <v>0</v>
      </c>
      <c r="BL153" s="15" t="s">
        <v>124</v>
      </c>
      <c r="BM153" s="198" t="s">
        <v>226</v>
      </c>
    </row>
    <row r="154" s="12" customFormat="1" ht="22.8" customHeight="1">
      <c r="A154" s="12"/>
      <c r="B154" s="172"/>
      <c r="C154" s="12"/>
      <c r="D154" s="173" t="s">
        <v>74</v>
      </c>
      <c r="E154" s="183" t="s">
        <v>138</v>
      </c>
      <c r="F154" s="183" t="s">
        <v>227</v>
      </c>
      <c r="G154" s="12"/>
      <c r="H154" s="12"/>
      <c r="I154" s="175"/>
      <c r="J154" s="184">
        <f>BK154</f>
        <v>0</v>
      </c>
      <c r="K154" s="12"/>
      <c r="L154" s="172"/>
      <c r="M154" s="177"/>
      <c r="N154" s="178"/>
      <c r="O154" s="178"/>
      <c r="P154" s="179">
        <f>SUM(P155:P156)</f>
        <v>0</v>
      </c>
      <c r="Q154" s="178"/>
      <c r="R154" s="179">
        <f>SUM(R155:R156)</f>
        <v>59.320621000000003</v>
      </c>
      <c r="S154" s="178"/>
      <c r="T154" s="180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3" t="s">
        <v>83</v>
      </c>
      <c r="AT154" s="181" t="s">
        <v>74</v>
      </c>
      <c r="AU154" s="181" t="s">
        <v>83</v>
      </c>
      <c r="AY154" s="173" t="s">
        <v>118</v>
      </c>
      <c r="BK154" s="182">
        <f>SUM(BK155:BK156)</f>
        <v>0</v>
      </c>
    </row>
    <row r="155" s="2" customFormat="1" ht="33" customHeight="1">
      <c r="A155" s="34"/>
      <c r="B155" s="185"/>
      <c r="C155" s="186" t="s">
        <v>228</v>
      </c>
      <c r="D155" s="186" t="s">
        <v>120</v>
      </c>
      <c r="E155" s="187" t="s">
        <v>229</v>
      </c>
      <c r="F155" s="188" t="s">
        <v>230</v>
      </c>
      <c r="G155" s="189" t="s">
        <v>123</v>
      </c>
      <c r="H155" s="190">
        <v>224.30000000000001</v>
      </c>
      <c r="I155" s="191"/>
      <c r="J155" s="192">
        <f>ROUND(I155*H155,2)</f>
        <v>0</v>
      </c>
      <c r="K155" s="193"/>
      <c r="L155" s="35"/>
      <c r="M155" s="194" t="s">
        <v>1</v>
      </c>
      <c r="N155" s="195" t="s">
        <v>41</v>
      </c>
      <c r="O155" s="73"/>
      <c r="P155" s="196">
        <f>O155*H155</f>
        <v>0</v>
      </c>
      <c r="Q155" s="196">
        <v>0.26375999999999999</v>
      </c>
      <c r="R155" s="196">
        <f>Q155*H155</f>
        <v>59.161368000000003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124</v>
      </c>
      <c r="AT155" s="198" t="s">
        <v>120</v>
      </c>
      <c r="AU155" s="198" t="s">
        <v>125</v>
      </c>
      <c r="AY155" s="15" t="s">
        <v>118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125</v>
      </c>
      <c r="BK155" s="199">
        <f>ROUND(I155*H155,2)</f>
        <v>0</v>
      </c>
      <c r="BL155" s="15" t="s">
        <v>124</v>
      </c>
      <c r="BM155" s="198" t="s">
        <v>231</v>
      </c>
    </row>
    <row r="156" s="2" customFormat="1" ht="21.75" customHeight="1">
      <c r="A156" s="34"/>
      <c r="B156" s="185"/>
      <c r="C156" s="186" t="s">
        <v>232</v>
      </c>
      <c r="D156" s="186" t="s">
        <v>120</v>
      </c>
      <c r="E156" s="187" t="s">
        <v>233</v>
      </c>
      <c r="F156" s="188" t="s">
        <v>234</v>
      </c>
      <c r="G156" s="189" t="s">
        <v>123</v>
      </c>
      <c r="H156" s="190">
        <v>224.30000000000001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3"/>
      <c r="P156" s="196">
        <f>O156*H156</f>
        <v>0</v>
      </c>
      <c r="Q156" s="196">
        <v>0.00071000000000000002</v>
      </c>
      <c r="R156" s="196">
        <f>Q156*H156</f>
        <v>0.15925300000000001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124</v>
      </c>
      <c r="AT156" s="198" t="s">
        <v>120</v>
      </c>
      <c r="AU156" s="198" t="s">
        <v>125</v>
      </c>
      <c r="AY156" s="15" t="s">
        <v>118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125</v>
      </c>
      <c r="BK156" s="199">
        <f>ROUND(I156*H156,2)</f>
        <v>0</v>
      </c>
      <c r="BL156" s="15" t="s">
        <v>124</v>
      </c>
      <c r="BM156" s="198" t="s">
        <v>235</v>
      </c>
    </row>
    <row r="157" s="12" customFormat="1" ht="22.8" customHeight="1">
      <c r="A157" s="12"/>
      <c r="B157" s="172"/>
      <c r="C157" s="12"/>
      <c r="D157" s="173" t="s">
        <v>74</v>
      </c>
      <c r="E157" s="183" t="s">
        <v>150</v>
      </c>
      <c r="F157" s="183" t="s">
        <v>236</v>
      </c>
      <c r="G157" s="12"/>
      <c r="H157" s="12"/>
      <c r="I157" s="175"/>
      <c r="J157" s="184">
        <f>BK157</f>
        <v>0</v>
      </c>
      <c r="K157" s="12"/>
      <c r="L157" s="172"/>
      <c r="M157" s="177"/>
      <c r="N157" s="178"/>
      <c r="O157" s="178"/>
      <c r="P157" s="179">
        <f>SUM(P158:P171)</f>
        <v>0</v>
      </c>
      <c r="Q157" s="178"/>
      <c r="R157" s="179">
        <f>SUM(R158:R171)</f>
        <v>3.1325826000000001</v>
      </c>
      <c r="S157" s="178"/>
      <c r="T157" s="180">
        <f>SUM(T158:T171)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73" t="s">
        <v>83</v>
      </c>
      <c r="AT157" s="181" t="s">
        <v>74</v>
      </c>
      <c r="AU157" s="181" t="s">
        <v>83</v>
      </c>
      <c r="AY157" s="173" t="s">
        <v>118</v>
      </c>
      <c r="BK157" s="182">
        <f>SUM(BK158:BK171)</f>
        <v>0</v>
      </c>
    </row>
    <row r="158" s="2" customFormat="1" ht="21.75" customHeight="1">
      <c r="A158" s="34"/>
      <c r="B158" s="185"/>
      <c r="C158" s="186" t="s">
        <v>237</v>
      </c>
      <c r="D158" s="186" t="s">
        <v>120</v>
      </c>
      <c r="E158" s="187" t="s">
        <v>238</v>
      </c>
      <c r="F158" s="188" t="s">
        <v>239</v>
      </c>
      <c r="G158" s="189" t="s">
        <v>240</v>
      </c>
      <c r="H158" s="190">
        <v>203.94999999999999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3"/>
      <c r="P158" s="196">
        <f>O158*H158</f>
        <v>0</v>
      </c>
      <c r="Q158" s="196">
        <v>2.0000000000000002E-05</v>
      </c>
      <c r="R158" s="196">
        <f>Q158*H158</f>
        <v>0.0040790000000000002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124</v>
      </c>
      <c r="AT158" s="198" t="s">
        <v>120</v>
      </c>
      <c r="AU158" s="198" t="s">
        <v>125</v>
      </c>
      <c r="AY158" s="15" t="s">
        <v>118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125</v>
      </c>
      <c r="BK158" s="199">
        <f>ROUND(I158*H158,2)</f>
        <v>0</v>
      </c>
      <c r="BL158" s="15" t="s">
        <v>124</v>
      </c>
      <c r="BM158" s="198" t="s">
        <v>241</v>
      </c>
    </row>
    <row r="159" s="2" customFormat="1" ht="21.75" customHeight="1">
      <c r="A159" s="34"/>
      <c r="B159" s="185"/>
      <c r="C159" s="200" t="s">
        <v>242</v>
      </c>
      <c r="D159" s="200" t="s">
        <v>183</v>
      </c>
      <c r="E159" s="201" t="s">
        <v>243</v>
      </c>
      <c r="F159" s="202" t="s">
        <v>244</v>
      </c>
      <c r="G159" s="203" t="s">
        <v>209</v>
      </c>
      <c r="H159" s="204">
        <v>34.060000000000002</v>
      </c>
      <c r="I159" s="205"/>
      <c r="J159" s="206">
        <f>ROUND(I159*H159,2)</f>
        <v>0</v>
      </c>
      <c r="K159" s="207"/>
      <c r="L159" s="208"/>
      <c r="M159" s="209" t="s">
        <v>1</v>
      </c>
      <c r="N159" s="210" t="s">
        <v>41</v>
      </c>
      <c r="O159" s="73"/>
      <c r="P159" s="196">
        <f>O159*H159</f>
        <v>0</v>
      </c>
      <c r="Q159" s="196">
        <v>0.083059999999999995</v>
      </c>
      <c r="R159" s="196">
        <f>Q159*H159</f>
        <v>2.8290236000000002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150</v>
      </c>
      <c r="AT159" s="198" t="s">
        <v>183</v>
      </c>
      <c r="AU159" s="198" t="s">
        <v>125</v>
      </c>
      <c r="AY159" s="15" t="s">
        <v>118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125</v>
      </c>
      <c r="BK159" s="199">
        <f>ROUND(I159*H159,2)</f>
        <v>0</v>
      </c>
      <c r="BL159" s="15" t="s">
        <v>124</v>
      </c>
      <c r="BM159" s="198" t="s">
        <v>245</v>
      </c>
    </row>
    <row r="160" s="2" customFormat="1" ht="21.75" customHeight="1">
      <c r="A160" s="34"/>
      <c r="B160" s="185"/>
      <c r="C160" s="186" t="s">
        <v>246</v>
      </c>
      <c r="D160" s="186" t="s">
        <v>120</v>
      </c>
      <c r="E160" s="187" t="s">
        <v>247</v>
      </c>
      <c r="F160" s="188" t="s">
        <v>248</v>
      </c>
      <c r="G160" s="189" t="s">
        <v>249</v>
      </c>
      <c r="H160" s="190">
        <v>5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3"/>
      <c r="P160" s="196">
        <f>O160*H160</f>
        <v>0</v>
      </c>
      <c r="Q160" s="196">
        <v>0.00029999999999999997</v>
      </c>
      <c r="R160" s="196">
        <f>Q160*H160</f>
        <v>0.0014999999999999998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124</v>
      </c>
      <c r="AT160" s="198" t="s">
        <v>120</v>
      </c>
      <c r="AU160" s="198" t="s">
        <v>125</v>
      </c>
      <c r="AY160" s="15" t="s">
        <v>118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125</v>
      </c>
      <c r="BK160" s="199">
        <f>ROUND(I160*H160,2)</f>
        <v>0</v>
      </c>
      <c r="BL160" s="15" t="s">
        <v>124</v>
      </c>
      <c r="BM160" s="198" t="s">
        <v>250</v>
      </c>
    </row>
    <row r="161" s="2" customFormat="1" ht="21.75" customHeight="1">
      <c r="A161" s="34"/>
      <c r="B161" s="185"/>
      <c r="C161" s="186" t="s">
        <v>251</v>
      </c>
      <c r="D161" s="186" t="s">
        <v>120</v>
      </c>
      <c r="E161" s="187" t="s">
        <v>252</v>
      </c>
      <c r="F161" s="188" t="s">
        <v>253</v>
      </c>
      <c r="G161" s="189" t="s">
        <v>249</v>
      </c>
      <c r="H161" s="190">
        <v>6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3"/>
      <c r="P161" s="196">
        <f>O161*H161</f>
        <v>0</v>
      </c>
      <c r="Q161" s="196">
        <v>0.00029999999999999997</v>
      </c>
      <c r="R161" s="196">
        <f>Q161*H161</f>
        <v>0.0018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124</v>
      </c>
      <c r="AT161" s="198" t="s">
        <v>120</v>
      </c>
      <c r="AU161" s="198" t="s">
        <v>125</v>
      </c>
      <c r="AY161" s="15" t="s">
        <v>118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125</v>
      </c>
      <c r="BK161" s="199">
        <f>ROUND(I161*H161,2)</f>
        <v>0</v>
      </c>
      <c r="BL161" s="15" t="s">
        <v>124</v>
      </c>
      <c r="BM161" s="198" t="s">
        <v>254</v>
      </c>
    </row>
    <row r="162" s="2" customFormat="1" ht="21.75" customHeight="1">
      <c r="A162" s="34"/>
      <c r="B162" s="185"/>
      <c r="C162" s="186" t="s">
        <v>255</v>
      </c>
      <c r="D162" s="186" t="s">
        <v>120</v>
      </c>
      <c r="E162" s="187" t="s">
        <v>256</v>
      </c>
      <c r="F162" s="188" t="s">
        <v>257</v>
      </c>
      <c r="G162" s="189" t="s">
        <v>240</v>
      </c>
      <c r="H162" s="190">
        <v>203.94999999999999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3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124</v>
      </c>
      <c r="AT162" s="198" t="s">
        <v>120</v>
      </c>
      <c r="AU162" s="198" t="s">
        <v>125</v>
      </c>
      <c r="AY162" s="15" t="s">
        <v>118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125</v>
      </c>
      <c r="BK162" s="199">
        <f>ROUND(I162*H162,2)</f>
        <v>0</v>
      </c>
      <c r="BL162" s="15" t="s">
        <v>124</v>
      </c>
      <c r="BM162" s="198" t="s">
        <v>258</v>
      </c>
    </row>
    <row r="163" s="2" customFormat="1" ht="21.75" customHeight="1">
      <c r="A163" s="34"/>
      <c r="B163" s="185"/>
      <c r="C163" s="186" t="s">
        <v>259</v>
      </c>
      <c r="D163" s="186" t="s">
        <v>120</v>
      </c>
      <c r="E163" s="187" t="s">
        <v>260</v>
      </c>
      <c r="F163" s="188" t="s">
        <v>261</v>
      </c>
      <c r="G163" s="189" t="s">
        <v>209</v>
      </c>
      <c r="H163" s="190">
        <v>8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3"/>
      <c r="P163" s="196">
        <f>O163*H163</f>
        <v>0</v>
      </c>
      <c r="Q163" s="196">
        <v>0.016559999999999998</v>
      </c>
      <c r="R163" s="196">
        <f>Q163*H163</f>
        <v>0.13247999999999999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124</v>
      </c>
      <c r="AT163" s="198" t="s">
        <v>120</v>
      </c>
      <c r="AU163" s="198" t="s">
        <v>125</v>
      </c>
      <c r="AY163" s="15" t="s">
        <v>118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125</v>
      </c>
      <c r="BK163" s="199">
        <f>ROUND(I163*H163,2)</f>
        <v>0</v>
      </c>
      <c r="BL163" s="15" t="s">
        <v>124</v>
      </c>
      <c r="BM163" s="198" t="s">
        <v>262</v>
      </c>
    </row>
    <row r="164" s="2" customFormat="1" ht="16.5" customHeight="1">
      <c r="A164" s="34"/>
      <c r="B164" s="185"/>
      <c r="C164" s="200" t="s">
        <v>263</v>
      </c>
      <c r="D164" s="200" t="s">
        <v>183</v>
      </c>
      <c r="E164" s="201" t="s">
        <v>264</v>
      </c>
      <c r="F164" s="202" t="s">
        <v>265</v>
      </c>
      <c r="G164" s="203" t="s">
        <v>209</v>
      </c>
      <c r="H164" s="204">
        <v>5</v>
      </c>
      <c r="I164" s="205"/>
      <c r="J164" s="206">
        <f>ROUND(I164*H164,2)</f>
        <v>0</v>
      </c>
      <c r="K164" s="207"/>
      <c r="L164" s="208"/>
      <c r="M164" s="209" t="s">
        <v>1</v>
      </c>
      <c r="N164" s="210" t="s">
        <v>41</v>
      </c>
      <c r="O164" s="73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150</v>
      </c>
      <c r="AT164" s="198" t="s">
        <v>183</v>
      </c>
      <c r="AU164" s="198" t="s">
        <v>125</v>
      </c>
      <c r="AY164" s="15" t="s">
        <v>118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125</v>
      </c>
      <c r="BK164" s="199">
        <f>ROUND(I164*H164,2)</f>
        <v>0</v>
      </c>
      <c r="BL164" s="15" t="s">
        <v>124</v>
      </c>
      <c r="BM164" s="198" t="s">
        <v>266</v>
      </c>
    </row>
    <row r="165" s="2" customFormat="1" ht="16.5" customHeight="1">
      <c r="A165" s="34"/>
      <c r="B165" s="185"/>
      <c r="C165" s="200" t="s">
        <v>267</v>
      </c>
      <c r="D165" s="200" t="s">
        <v>183</v>
      </c>
      <c r="E165" s="201" t="s">
        <v>268</v>
      </c>
      <c r="F165" s="202" t="s">
        <v>269</v>
      </c>
      <c r="G165" s="203" t="s">
        <v>209</v>
      </c>
      <c r="H165" s="204">
        <v>4</v>
      </c>
      <c r="I165" s="205"/>
      <c r="J165" s="206">
        <f>ROUND(I165*H165,2)</f>
        <v>0</v>
      </c>
      <c r="K165" s="207"/>
      <c r="L165" s="208"/>
      <c r="M165" s="209" t="s">
        <v>1</v>
      </c>
      <c r="N165" s="210" t="s">
        <v>41</v>
      </c>
      <c r="O165" s="73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150</v>
      </c>
      <c r="AT165" s="198" t="s">
        <v>183</v>
      </c>
      <c r="AU165" s="198" t="s">
        <v>125</v>
      </c>
      <c r="AY165" s="15" t="s">
        <v>118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125</v>
      </c>
      <c r="BK165" s="199">
        <f>ROUND(I165*H165,2)</f>
        <v>0</v>
      </c>
      <c r="BL165" s="15" t="s">
        <v>124</v>
      </c>
      <c r="BM165" s="198" t="s">
        <v>270</v>
      </c>
    </row>
    <row r="166" s="2" customFormat="1" ht="16.5" customHeight="1">
      <c r="A166" s="34"/>
      <c r="B166" s="185"/>
      <c r="C166" s="200" t="s">
        <v>271</v>
      </c>
      <c r="D166" s="200" t="s">
        <v>183</v>
      </c>
      <c r="E166" s="201" t="s">
        <v>272</v>
      </c>
      <c r="F166" s="202" t="s">
        <v>273</v>
      </c>
      <c r="G166" s="203" t="s">
        <v>209</v>
      </c>
      <c r="H166" s="204">
        <v>1</v>
      </c>
      <c r="I166" s="205"/>
      <c r="J166" s="206">
        <f>ROUND(I166*H166,2)</f>
        <v>0</v>
      </c>
      <c r="K166" s="207"/>
      <c r="L166" s="208"/>
      <c r="M166" s="209" t="s">
        <v>1</v>
      </c>
      <c r="N166" s="210" t="s">
        <v>41</v>
      </c>
      <c r="O166" s="73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150</v>
      </c>
      <c r="AT166" s="198" t="s">
        <v>183</v>
      </c>
      <c r="AU166" s="198" t="s">
        <v>125</v>
      </c>
      <c r="AY166" s="15" t="s">
        <v>118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125</v>
      </c>
      <c r="BK166" s="199">
        <f>ROUND(I166*H166,2)</f>
        <v>0</v>
      </c>
      <c r="BL166" s="15" t="s">
        <v>124</v>
      </c>
      <c r="BM166" s="198" t="s">
        <v>274</v>
      </c>
    </row>
    <row r="167" s="2" customFormat="1" ht="16.5" customHeight="1">
      <c r="A167" s="34"/>
      <c r="B167" s="185"/>
      <c r="C167" s="200" t="s">
        <v>275</v>
      </c>
      <c r="D167" s="200" t="s">
        <v>183</v>
      </c>
      <c r="E167" s="201" t="s">
        <v>276</v>
      </c>
      <c r="F167" s="202" t="s">
        <v>277</v>
      </c>
      <c r="G167" s="203" t="s">
        <v>209</v>
      </c>
      <c r="H167" s="204">
        <v>1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3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150</v>
      </c>
      <c r="AT167" s="198" t="s">
        <v>183</v>
      </c>
      <c r="AU167" s="198" t="s">
        <v>125</v>
      </c>
      <c r="AY167" s="15" t="s">
        <v>118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125</v>
      </c>
      <c r="BK167" s="199">
        <f>ROUND(I167*H167,2)</f>
        <v>0</v>
      </c>
      <c r="BL167" s="15" t="s">
        <v>124</v>
      </c>
      <c r="BM167" s="198" t="s">
        <v>278</v>
      </c>
    </row>
    <row r="168" s="2" customFormat="1" ht="21.75" customHeight="1">
      <c r="A168" s="34"/>
      <c r="B168" s="185"/>
      <c r="C168" s="186" t="s">
        <v>279</v>
      </c>
      <c r="D168" s="186" t="s">
        <v>120</v>
      </c>
      <c r="E168" s="187" t="s">
        <v>280</v>
      </c>
      <c r="F168" s="188" t="s">
        <v>281</v>
      </c>
      <c r="G168" s="189" t="s">
        <v>209</v>
      </c>
      <c r="H168" s="190">
        <v>5</v>
      </c>
      <c r="I168" s="191"/>
      <c r="J168" s="192">
        <f>ROUND(I168*H168,2)</f>
        <v>0</v>
      </c>
      <c r="K168" s="193"/>
      <c r="L168" s="35"/>
      <c r="M168" s="194" t="s">
        <v>1</v>
      </c>
      <c r="N168" s="195" t="s">
        <v>41</v>
      </c>
      <c r="O168" s="73"/>
      <c r="P168" s="196">
        <f>O168*H168</f>
        <v>0</v>
      </c>
      <c r="Q168" s="196">
        <v>0.026440000000000002</v>
      </c>
      <c r="R168" s="196">
        <f>Q168*H168</f>
        <v>0.13220000000000001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124</v>
      </c>
      <c r="AT168" s="198" t="s">
        <v>120</v>
      </c>
      <c r="AU168" s="198" t="s">
        <v>125</v>
      </c>
      <c r="AY168" s="15" t="s">
        <v>118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125</v>
      </c>
      <c r="BK168" s="199">
        <f>ROUND(I168*H168,2)</f>
        <v>0</v>
      </c>
      <c r="BL168" s="15" t="s">
        <v>124</v>
      </c>
      <c r="BM168" s="198" t="s">
        <v>282</v>
      </c>
    </row>
    <row r="169" s="2" customFormat="1" ht="21.75" customHeight="1">
      <c r="A169" s="34"/>
      <c r="B169" s="185"/>
      <c r="C169" s="200" t="s">
        <v>283</v>
      </c>
      <c r="D169" s="200" t="s">
        <v>183</v>
      </c>
      <c r="E169" s="201" t="s">
        <v>284</v>
      </c>
      <c r="F169" s="202" t="s">
        <v>285</v>
      </c>
      <c r="G169" s="203" t="s">
        <v>209</v>
      </c>
      <c r="H169" s="204">
        <v>5</v>
      </c>
      <c r="I169" s="205"/>
      <c r="J169" s="206">
        <f>ROUND(I169*H169,2)</f>
        <v>0</v>
      </c>
      <c r="K169" s="207"/>
      <c r="L169" s="208"/>
      <c r="M169" s="209" t="s">
        <v>1</v>
      </c>
      <c r="N169" s="210" t="s">
        <v>41</v>
      </c>
      <c r="O169" s="73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150</v>
      </c>
      <c r="AT169" s="198" t="s">
        <v>183</v>
      </c>
      <c r="AU169" s="198" t="s">
        <v>125</v>
      </c>
      <c r="AY169" s="15" t="s">
        <v>118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125</v>
      </c>
      <c r="BK169" s="199">
        <f>ROUND(I169*H169,2)</f>
        <v>0</v>
      </c>
      <c r="BL169" s="15" t="s">
        <v>124</v>
      </c>
      <c r="BM169" s="198" t="s">
        <v>286</v>
      </c>
    </row>
    <row r="170" s="2" customFormat="1" ht="21.75" customHeight="1">
      <c r="A170" s="34"/>
      <c r="B170" s="185"/>
      <c r="C170" s="186" t="s">
        <v>287</v>
      </c>
      <c r="D170" s="186" t="s">
        <v>120</v>
      </c>
      <c r="E170" s="187" t="s">
        <v>288</v>
      </c>
      <c r="F170" s="188" t="s">
        <v>289</v>
      </c>
      <c r="G170" s="189" t="s">
        <v>209</v>
      </c>
      <c r="H170" s="190">
        <v>5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3"/>
      <c r="P170" s="196">
        <f>O170*H170</f>
        <v>0</v>
      </c>
      <c r="Q170" s="196">
        <v>0.0063</v>
      </c>
      <c r="R170" s="196">
        <f>Q170*H170</f>
        <v>0.0315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124</v>
      </c>
      <c r="AT170" s="198" t="s">
        <v>120</v>
      </c>
      <c r="AU170" s="198" t="s">
        <v>125</v>
      </c>
      <c r="AY170" s="15" t="s">
        <v>118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125</v>
      </c>
      <c r="BK170" s="199">
        <f>ROUND(I170*H170,2)</f>
        <v>0</v>
      </c>
      <c r="BL170" s="15" t="s">
        <v>124</v>
      </c>
      <c r="BM170" s="198" t="s">
        <v>290</v>
      </c>
    </row>
    <row r="171" s="2" customFormat="1" ht="16.5" customHeight="1">
      <c r="A171" s="34"/>
      <c r="B171" s="185"/>
      <c r="C171" s="200" t="s">
        <v>291</v>
      </c>
      <c r="D171" s="200" t="s">
        <v>183</v>
      </c>
      <c r="E171" s="201" t="s">
        <v>292</v>
      </c>
      <c r="F171" s="202" t="s">
        <v>293</v>
      </c>
      <c r="G171" s="203" t="s">
        <v>209</v>
      </c>
      <c r="H171" s="204">
        <v>5</v>
      </c>
      <c r="I171" s="205"/>
      <c r="J171" s="206">
        <f>ROUND(I171*H171,2)</f>
        <v>0</v>
      </c>
      <c r="K171" s="207"/>
      <c r="L171" s="208"/>
      <c r="M171" s="209" t="s">
        <v>1</v>
      </c>
      <c r="N171" s="210" t="s">
        <v>41</v>
      </c>
      <c r="O171" s="73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150</v>
      </c>
      <c r="AT171" s="198" t="s">
        <v>183</v>
      </c>
      <c r="AU171" s="198" t="s">
        <v>125</v>
      </c>
      <c r="AY171" s="15" t="s">
        <v>118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125</v>
      </c>
      <c r="BK171" s="199">
        <f>ROUND(I171*H171,2)</f>
        <v>0</v>
      </c>
      <c r="BL171" s="15" t="s">
        <v>124</v>
      </c>
      <c r="BM171" s="198" t="s">
        <v>294</v>
      </c>
    </row>
    <row r="172" s="12" customFormat="1" ht="22.8" customHeight="1">
      <c r="A172" s="12"/>
      <c r="B172" s="172"/>
      <c r="C172" s="12"/>
      <c r="D172" s="173" t="s">
        <v>74</v>
      </c>
      <c r="E172" s="183" t="s">
        <v>154</v>
      </c>
      <c r="F172" s="183" t="s">
        <v>295</v>
      </c>
      <c r="G172" s="12"/>
      <c r="H172" s="12"/>
      <c r="I172" s="175"/>
      <c r="J172" s="184">
        <f>BK172</f>
        <v>0</v>
      </c>
      <c r="K172" s="12"/>
      <c r="L172" s="172"/>
      <c r="M172" s="177"/>
      <c r="N172" s="178"/>
      <c r="O172" s="178"/>
      <c r="P172" s="179">
        <f>SUM(P173:P176)</f>
        <v>0</v>
      </c>
      <c r="Q172" s="178"/>
      <c r="R172" s="179">
        <f>SUM(R173:R176)</f>
        <v>0</v>
      </c>
      <c r="S172" s="178"/>
      <c r="T172" s="180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73" t="s">
        <v>83</v>
      </c>
      <c r="AT172" s="181" t="s">
        <v>74</v>
      </c>
      <c r="AU172" s="181" t="s">
        <v>83</v>
      </c>
      <c r="AY172" s="173" t="s">
        <v>118</v>
      </c>
      <c r="BK172" s="182">
        <f>SUM(BK173:BK176)</f>
        <v>0</v>
      </c>
    </row>
    <row r="173" s="2" customFormat="1" ht="21.75" customHeight="1">
      <c r="A173" s="34"/>
      <c r="B173" s="185"/>
      <c r="C173" s="186" t="s">
        <v>296</v>
      </c>
      <c r="D173" s="186" t="s">
        <v>120</v>
      </c>
      <c r="E173" s="187" t="s">
        <v>297</v>
      </c>
      <c r="F173" s="188" t="s">
        <v>298</v>
      </c>
      <c r="G173" s="189" t="s">
        <v>240</v>
      </c>
      <c r="H173" s="190">
        <v>407.89999999999998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3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124</v>
      </c>
      <c r="AT173" s="198" t="s">
        <v>120</v>
      </c>
      <c r="AU173" s="198" t="s">
        <v>125</v>
      </c>
      <c r="AY173" s="15" t="s">
        <v>118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125</v>
      </c>
      <c r="BK173" s="199">
        <f>ROUND(I173*H173,2)</f>
        <v>0</v>
      </c>
      <c r="BL173" s="15" t="s">
        <v>124</v>
      </c>
      <c r="BM173" s="198" t="s">
        <v>299</v>
      </c>
    </row>
    <row r="174" s="2" customFormat="1" ht="21.75" customHeight="1">
      <c r="A174" s="34"/>
      <c r="B174" s="185"/>
      <c r="C174" s="186" t="s">
        <v>300</v>
      </c>
      <c r="D174" s="186" t="s">
        <v>120</v>
      </c>
      <c r="E174" s="187" t="s">
        <v>301</v>
      </c>
      <c r="F174" s="188" t="s">
        <v>302</v>
      </c>
      <c r="G174" s="189" t="s">
        <v>186</v>
      </c>
      <c r="H174" s="190">
        <v>40.597999999999999</v>
      </c>
      <c r="I174" s="191"/>
      <c r="J174" s="192">
        <f>ROUND(I174*H174,2)</f>
        <v>0</v>
      </c>
      <c r="K174" s="193"/>
      <c r="L174" s="35"/>
      <c r="M174" s="194" t="s">
        <v>1</v>
      </c>
      <c r="N174" s="195" t="s">
        <v>41</v>
      </c>
      <c r="O174" s="73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124</v>
      </c>
      <c r="AT174" s="198" t="s">
        <v>120</v>
      </c>
      <c r="AU174" s="198" t="s">
        <v>125</v>
      </c>
      <c r="AY174" s="15" t="s">
        <v>118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125</v>
      </c>
      <c r="BK174" s="199">
        <f>ROUND(I174*H174,2)</f>
        <v>0</v>
      </c>
      <c r="BL174" s="15" t="s">
        <v>124</v>
      </c>
      <c r="BM174" s="198" t="s">
        <v>303</v>
      </c>
    </row>
    <row r="175" s="2" customFormat="1" ht="21.75" customHeight="1">
      <c r="A175" s="34"/>
      <c r="B175" s="185"/>
      <c r="C175" s="186" t="s">
        <v>304</v>
      </c>
      <c r="D175" s="186" t="s">
        <v>120</v>
      </c>
      <c r="E175" s="187" t="s">
        <v>305</v>
      </c>
      <c r="F175" s="188" t="s">
        <v>306</v>
      </c>
      <c r="G175" s="189" t="s">
        <v>186</v>
      </c>
      <c r="H175" s="190">
        <v>40.597999999999999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3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124</v>
      </c>
      <c r="AT175" s="198" t="s">
        <v>120</v>
      </c>
      <c r="AU175" s="198" t="s">
        <v>125</v>
      </c>
      <c r="AY175" s="15" t="s">
        <v>118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125</v>
      </c>
      <c r="BK175" s="199">
        <f>ROUND(I175*H175,2)</f>
        <v>0</v>
      </c>
      <c r="BL175" s="15" t="s">
        <v>124</v>
      </c>
      <c r="BM175" s="198" t="s">
        <v>307</v>
      </c>
    </row>
    <row r="176" s="2" customFormat="1" ht="21.75" customHeight="1">
      <c r="A176" s="34"/>
      <c r="B176" s="185"/>
      <c r="C176" s="186" t="s">
        <v>308</v>
      </c>
      <c r="D176" s="186" t="s">
        <v>120</v>
      </c>
      <c r="E176" s="187" t="s">
        <v>309</v>
      </c>
      <c r="F176" s="188" t="s">
        <v>310</v>
      </c>
      <c r="G176" s="189" t="s">
        <v>186</v>
      </c>
      <c r="H176" s="190">
        <v>40.597999999999999</v>
      </c>
      <c r="I176" s="191"/>
      <c r="J176" s="192">
        <f>ROUND(I176*H176,2)</f>
        <v>0</v>
      </c>
      <c r="K176" s="193"/>
      <c r="L176" s="35"/>
      <c r="M176" s="194" t="s">
        <v>1</v>
      </c>
      <c r="N176" s="195" t="s">
        <v>41</v>
      </c>
      <c r="O176" s="73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124</v>
      </c>
      <c r="AT176" s="198" t="s">
        <v>120</v>
      </c>
      <c r="AU176" s="198" t="s">
        <v>125</v>
      </c>
      <c r="AY176" s="15" t="s">
        <v>118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125</v>
      </c>
      <c r="BK176" s="199">
        <f>ROUND(I176*H176,2)</f>
        <v>0</v>
      </c>
      <c r="BL176" s="15" t="s">
        <v>124</v>
      </c>
      <c r="BM176" s="198" t="s">
        <v>311</v>
      </c>
    </row>
    <row r="177" s="12" customFormat="1" ht="22.8" customHeight="1">
      <c r="A177" s="12"/>
      <c r="B177" s="172"/>
      <c r="C177" s="12"/>
      <c r="D177" s="173" t="s">
        <v>74</v>
      </c>
      <c r="E177" s="183" t="s">
        <v>312</v>
      </c>
      <c r="F177" s="183" t="s">
        <v>313</v>
      </c>
      <c r="G177" s="12"/>
      <c r="H177" s="12"/>
      <c r="I177" s="175"/>
      <c r="J177" s="184">
        <f>BK177</f>
        <v>0</v>
      </c>
      <c r="K177" s="12"/>
      <c r="L177" s="172"/>
      <c r="M177" s="177"/>
      <c r="N177" s="178"/>
      <c r="O177" s="178"/>
      <c r="P177" s="179">
        <f>P178</f>
        <v>0</v>
      </c>
      <c r="Q177" s="178"/>
      <c r="R177" s="179">
        <f>R178</f>
        <v>0</v>
      </c>
      <c r="S177" s="178"/>
      <c r="T177" s="18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73" t="s">
        <v>83</v>
      </c>
      <c r="AT177" s="181" t="s">
        <v>74</v>
      </c>
      <c r="AU177" s="181" t="s">
        <v>83</v>
      </c>
      <c r="AY177" s="173" t="s">
        <v>118</v>
      </c>
      <c r="BK177" s="182">
        <f>BK178</f>
        <v>0</v>
      </c>
    </row>
    <row r="178" s="2" customFormat="1" ht="21.75" customHeight="1">
      <c r="A178" s="34"/>
      <c r="B178" s="185"/>
      <c r="C178" s="186" t="s">
        <v>314</v>
      </c>
      <c r="D178" s="186" t="s">
        <v>120</v>
      </c>
      <c r="E178" s="187" t="s">
        <v>315</v>
      </c>
      <c r="F178" s="188" t="s">
        <v>316</v>
      </c>
      <c r="G178" s="189" t="s">
        <v>186</v>
      </c>
      <c r="H178" s="190">
        <v>544.79399999999998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3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124</v>
      </c>
      <c r="AT178" s="198" t="s">
        <v>120</v>
      </c>
      <c r="AU178" s="198" t="s">
        <v>125</v>
      </c>
      <c r="AY178" s="15" t="s">
        <v>118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125</v>
      </c>
      <c r="BK178" s="199">
        <f>ROUND(I178*H178,2)</f>
        <v>0</v>
      </c>
      <c r="BL178" s="15" t="s">
        <v>124</v>
      </c>
      <c r="BM178" s="198" t="s">
        <v>317</v>
      </c>
    </row>
    <row r="179" s="12" customFormat="1" ht="25.92" customHeight="1">
      <c r="A179" s="12"/>
      <c r="B179" s="172"/>
      <c r="C179" s="12"/>
      <c r="D179" s="173" t="s">
        <v>74</v>
      </c>
      <c r="E179" s="174" t="s">
        <v>318</v>
      </c>
      <c r="F179" s="174" t="s">
        <v>319</v>
      </c>
      <c r="G179" s="12"/>
      <c r="H179" s="12"/>
      <c r="I179" s="175"/>
      <c r="J179" s="176">
        <f>BK179</f>
        <v>0</v>
      </c>
      <c r="K179" s="12"/>
      <c r="L179" s="172"/>
      <c r="M179" s="177"/>
      <c r="N179" s="178"/>
      <c r="O179" s="178"/>
      <c r="P179" s="179">
        <f>SUM(P180:P181)</f>
        <v>0</v>
      </c>
      <c r="Q179" s="178"/>
      <c r="R179" s="179">
        <f>SUM(R180:R181)</f>
        <v>0</v>
      </c>
      <c r="S179" s="178"/>
      <c r="T179" s="180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3" t="s">
        <v>138</v>
      </c>
      <c r="AT179" s="181" t="s">
        <v>74</v>
      </c>
      <c r="AU179" s="181" t="s">
        <v>75</v>
      </c>
      <c r="AY179" s="173" t="s">
        <v>118</v>
      </c>
      <c r="BK179" s="182">
        <f>SUM(BK180:BK181)</f>
        <v>0</v>
      </c>
    </row>
    <row r="180" s="2" customFormat="1" ht="33" customHeight="1">
      <c r="A180" s="34"/>
      <c r="B180" s="185"/>
      <c r="C180" s="186" t="s">
        <v>320</v>
      </c>
      <c r="D180" s="186" t="s">
        <v>120</v>
      </c>
      <c r="E180" s="187" t="s">
        <v>321</v>
      </c>
      <c r="F180" s="188" t="s">
        <v>322</v>
      </c>
      <c r="G180" s="189" t="s">
        <v>323</v>
      </c>
      <c r="H180" s="190">
        <v>1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3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324</v>
      </c>
      <c r="AT180" s="198" t="s">
        <v>120</v>
      </c>
      <c r="AU180" s="198" t="s">
        <v>83</v>
      </c>
      <c r="AY180" s="15" t="s">
        <v>118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125</v>
      </c>
      <c r="BK180" s="199">
        <f>ROUND(I180*H180,2)</f>
        <v>0</v>
      </c>
      <c r="BL180" s="15" t="s">
        <v>324</v>
      </c>
      <c r="BM180" s="198" t="s">
        <v>325</v>
      </c>
    </row>
    <row r="181" s="2" customFormat="1" ht="21.75" customHeight="1">
      <c r="A181" s="34"/>
      <c r="B181" s="185"/>
      <c r="C181" s="186" t="s">
        <v>326</v>
      </c>
      <c r="D181" s="186" t="s">
        <v>120</v>
      </c>
      <c r="E181" s="187" t="s">
        <v>327</v>
      </c>
      <c r="F181" s="188" t="s">
        <v>328</v>
      </c>
      <c r="G181" s="189" t="s">
        <v>323</v>
      </c>
      <c r="H181" s="190">
        <v>1</v>
      </c>
      <c r="I181" s="191"/>
      <c r="J181" s="192">
        <f>ROUND(I181*H181,2)</f>
        <v>0</v>
      </c>
      <c r="K181" s="193"/>
      <c r="L181" s="35"/>
      <c r="M181" s="211" t="s">
        <v>1</v>
      </c>
      <c r="N181" s="212" t="s">
        <v>41</v>
      </c>
      <c r="O181" s="213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324</v>
      </c>
      <c r="AT181" s="198" t="s">
        <v>120</v>
      </c>
      <c r="AU181" s="198" t="s">
        <v>83</v>
      </c>
      <c r="AY181" s="15" t="s">
        <v>118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125</v>
      </c>
      <c r="BK181" s="199">
        <f>ROUND(I181*H181,2)</f>
        <v>0</v>
      </c>
      <c r="BL181" s="15" t="s">
        <v>324</v>
      </c>
      <c r="BM181" s="198" t="s">
        <v>329</v>
      </c>
    </row>
    <row r="182" s="2" customFormat="1" ht="6.96" customHeight="1">
      <c r="A182" s="34"/>
      <c r="B182" s="56"/>
      <c r="C182" s="57"/>
      <c r="D182" s="57"/>
      <c r="E182" s="57"/>
      <c r="F182" s="57"/>
      <c r="G182" s="57"/>
      <c r="H182" s="57"/>
      <c r="I182" s="144"/>
      <c r="J182" s="57"/>
      <c r="K182" s="57"/>
      <c r="L182" s="35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autoFilter ref="C123:K18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6"/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88</v>
      </c>
      <c r="I4" s="116"/>
      <c r="L4" s="18"/>
      <c r="M4" s="118" t="s">
        <v>9</v>
      </c>
      <c r="AT4" s="15" t="s">
        <v>3</v>
      </c>
    </row>
    <row r="5" s="1" customFormat="1" ht="6.96" customHeight="1">
      <c r="B5" s="18"/>
      <c r="I5" s="116"/>
      <c r="L5" s="18"/>
    </row>
    <row r="6" s="1" customFormat="1" ht="12" customHeight="1">
      <c r="B6" s="18"/>
      <c r="D6" s="28" t="s">
        <v>15</v>
      </c>
      <c r="I6" s="116"/>
      <c r="L6" s="18"/>
    </row>
    <row r="7" s="1" customFormat="1" ht="16.5" customHeight="1">
      <c r="B7" s="18"/>
      <c r="E7" s="119" t="str">
        <f>'Rekapitulácia stavby'!K6</f>
        <v>ROZŠÍRENIE SPLAŠKOVEJ KANALIZÁCIE V OBCI BARTOŠ0VCE</v>
      </c>
      <c r="F7" s="28"/>
      <c r="G7" s="28"/>
      <c r="H7" s="28"/>
      <c r="I7" s="116"/>
      <c r="L7" s="18"/>
    </row>
    <row r="8" s="2" customFormat="1" ht="12" customHeight="1">
      <c r="A8" s="34"/>
      <c r="B8" s="35"/>
      <c r="C8" s="34"/>
      <c r="D8" s="28" t="s">
        <v>89</v>
      </c>
      <c r="E8" s="34"/>
      <c r="F8" s="34"/>
      <c r="G8" s="34"/>
      <c r="H8" s="34"/>
      <c r="I8" s="12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330</v>
      </c>
      <c r="F9" s="34"/>
      <c r="G9" s="34"/>
      <c r="H9" s="34"/>
      <c r="I9" s="120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120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121" t="s">
        <v>18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121" t="s">
        <v>21</v>
      </c>
      <c r="J12" s="65" t="str">
        <f>'Rekapitulácia stavby'!AN8</f>
        <v>17. 2. 2020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120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121" t="s">
        <v>24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121" t="s">
        <v>26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120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121" t="s">
        <v>24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121" t="s">
        <v>26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120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121" t="s">
        <v>24</v>
      </c>
      <c r="J20" s="2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121" t="s">
        <v>26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120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121" t="s">
        <v>24</v>
      </c>
      <c r="J23" s="2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121" t="s">
        <v>26</v>
      </c>
      <c r="J24" s="2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120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12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2"/>
      <c r="B27" s="123"/>
      <c r="C27" s="122"/>
      <c r="D27" s="122"/>
      <c r="E27" s="32" t="s">
        <v>1</v>
      </c>
      <c r="F27" s="32"/>
      <c r="G27" s="32"/>
      <c r="H27" s="32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120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12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7" t="s">
        <v>35</v>
      </c>
      <c r="E30" s="34"/>
      <c r="F30" s="34"/>
      <c r="G30" s="34"/>
      <c r="H30" s="34"/>
      <c r="I30" s="120"/>
      <c r="J30" s="92">
        <f>ROUND(J124,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12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128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9" t="s">
        <v>39</v>
      </c>
      <c r="E33" s="28" t="s">
        <v>40</v>
      </c>
      <c r="F33" s="130">
        <f>ROUND((SUM(BE124:BE180)),  2)</f>
        <v>0</v>
      </c>
      <c r="G33" s="34"/>
      <c r="H33" s="34"/>
      <c r="I33" s="131">
        <v>0.20000000000000001</v>
      </c>
      <c r="J33" s="130">
        <f>ROUND(((SUM(BE124:BE180))*I33),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28" t="s">
        <v>41</v>
      </c>
      <c r="F34" s="130">
        <f>ROUND((SUM(BF124:BF180)),  2)</f>
        <v>0</v>
      </c>
      <c r="G34" s="34"/>
      <c r="H34" s="34"/>
      <c r="I34" s="131">
        <v>0.20000000000000001</v>
      </c>
      <c r="J34" s="130">
        <f>ROUND(((SUM(BF124:BF180))*I34),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0">
        <f>ROUND((SUM(BG124:BG180)),  2)</f>
        <v>0</v>
      </c>
      <c r="G35" s="34"/>
      <c r="H35" s="34"/>
      <c r="I35" s="131">
        <v>0.20000000000000001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0">
        <f>ROUND((SUM(BH124:BH180)),  2)</f>
        <v>0</v>
      </c>
      <c r="G36" s="34"/>
      <c r="H36" s="34"/>
      <c r="I36" s="131">
        <v>0.20000000000000001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44</v>
      </c>
      <c r="F37" s="130">
        <f>ROUND((SUM(BI124:BI180)),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12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2"/>
      <c r="D39" s="133" t="s">
        <v>45</v>
      </c>
      <c r="E39" s="77"/>
      <c r="F39" s="77"/>
      <c r="G39" s="134" t="s">
        <v>46</v>
      </c>
      <c r="H39" s="135" t="s">
        <v>47</v>
      </c>
      <c r="I39" s="136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120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I41" s="116"/>
      <c r="L41" s="18"/>
    </row>
    <row r="42" s="1" customFormat="1" ht="14.4" customHeight="1">
      <c r="B42" s="18"/>
      <c r="I42" s="116"/>
      <c r="L42" s="18"/>
    </row>
    <row r="43" s="1" customFormat="1" ht="14.4" customHeight="1">
      <c r="B43" s="18"/>
      <c r="I43" s="116"/>
      <c r="L43" s="18"/>
    </row>
    <row r="44" s="1" customFormat="1" ht="14.4" customHeight="1">
      <c r="B44" s="18"/>
      <c r="I44" s="116"/>
      <c r="L44" s="18"/>
    </row>
    <row r="45" s="1" customFormat="1" ht="14.4" customHeight="1">
      <c r="B45" s="18"/>
      <c r="I45" s="116"/>
      <c r="L45" s="18"/>
    </row>
    <row r="46" s="1" customFormat="1" ht="14.4" customHeight="1">
      <c r="B46" s="18"/>
      <c r="I46" s="116"/>
      <c r="L46" s="18"/>
    </row>
    <row r="47" s="1" customFormat="1" ht="14.4" customHeight="1">
      <c r="B47" s="18"/>
      <c r="I47" s="116"/>
      <c r="L47" s="18"/>
    </row>
    <row r="48" s="1" customFormat="1" ht="14.4" customHeight="1">
      <c r="B48" s="18"/>
      <c r="I48" s="116"/>
      <c r="L48" s="18"/>
    </row>
    <row r="49" s="1" customFormat="1" ht="14.4" customHeight="1">
      <c r="B49" s="18"/>
      <c r="I49" s="116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139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50</v>
      </c>
      <c r="E61" s="37"/>
      <c r="F61" s="140" t="s">
        <v>51</v>
      </c>
      <c r="G61" s="54" t="s">
        <v>50</v>
      </c>
      <c r="H61" s="37"/>
      <c r="I61" s="141"/>
      <c r="J61" s="14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143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50</v>
      </c>
      <c r="E76" s="37"/>
      <c r="F76" s="140" t="s">
        <v>51</v>
      </c>
      <c r="G76" s="54" t="s">
        <v>50</v>
      </c>
      <c r="H76" s="37"/>
      <c r="I76" s="141"/>
      <c r="J76" s="14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144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145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91</v>
      </c>
      <c r="D82" s="34"/>
      <c r="E82" s="34"/>
      <c r="F82" s="34"/>
      <c r="G82" s="34"/>
      <c r="H82" s="34"/>
      <c r="I82" s="120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120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120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9" t="str">
        <f>E7</f>
        <v>ROZŠÍRENIE SPLAŠKOVEJ KANALIZÁCIE V OBCI BARTOŠ0VCE</v>
      </c>
      <c r="F85" s="28"/>
      <c r="G85" s="28"/>
      <c r="H85" s="28"/>
      <c r="I85" s="120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89</v>
      </c>
      <c r="D86" s="34"/>
      <c r="E86" s="34"/>
      <c r="F86" s="34"/>
      <c r="G86" s="34"/>
      <c r="H86" s="34"/>
      <c r="I86" s="120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>02 - Vetva K2</v>
      </c>
      <c r="F87" s="34"/>
      <c r="G87" s="34"/>
      <c r="H87" s="34"/>
      <c r="I87" s="120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120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Bartošovce</v>
      </c>
      <c r="G89" s="34"/>
      <c r="H89" s="34"/>
      <c r="I89" s="121" t="s">
        <v>21</v>
      </c>
      <c r="J89" s="65" t="str">
        <f>IF(J12="","",J12)</f>
        <v>17. 2. 2020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120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Obec Bartošovce</v>
      </c>
      <c r="G91" s="34"/>
      <c r="H91" s="34"/>
      <c r="I91" s="121" t="s">
        <v>29</v>
      </c>
      <c r="J91" s="32" t="str">
        <f>E21</f>
        <v>Ing. Slavomír Hankovský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121" t="s">
        <v>32</v>
      </c>
      <c r="J92" s="32" t="str">
        <f>E24</f>
        <v>Ing. Miroslav Benka-Goč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120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6" t="s">
        <v>92</v>
      </c>
      <c r="D94" s="132"/>
      <c r="E94" s="132"/>
      <c r="F94" s="132"/>
      <c r="G94" s="132"/>
      <c r="H94" s="132"/>
      <c r="I94" s="147"/>
      <c r="J94" s="148" t="s">
        <v>93</v>
      </c>
      <c r="K94" s="13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120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9" t="s">
        <v>94</v>
      </c>
      <c r="D96" s="34"/>
      <c r="E96" s="34"/>
      <c r="F96" s="34"/>
      <c r="G96" s="34"/>
      <c r="H96" s="34"/>
      <c r="I96" s="120"/>
      <c r="J96" s="92">
        <f>J124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95</v>
      </c>
    </row>
    <row r="97" s="9" customFormat="1" ht="24.96" customHeight="1">
      <c r="A97" s="9"/>
      <c r="B97" s="150"/>
      <c r="C97" s="9"/>
      <c r="D97" s="151" t="s">
        <v>96</v>
      </c>
      <c r="E97" s="152"/>
      <c r="F97" s="152"/>
      <c r="G97" s="152"/>
      <c r="H97" s="152"/>
      <c r="I97" s="153"/>
      <c r="J97" s="154">
        <f>J125</f>
        <v>0</v>
      </c>
      <c r="K97" s="9"/>
      <c r="L97" s="15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5"/>
      <c r="C98" s="10"/>
      <c r="D98" s="156" t="s">
        <v>97</v>
      </c>
      <c r="E98" s="157"/>
      <c r="F98" s="157"/>
      <c r="G98" s="157"/>
      <c r="H98" s="157"/>
      <c r="I98" s="158"/>
      <c r="J98" s="159">
        <f>J126</f>
        <v>0</v>
      </c>
      <c r="K98" s="10"/>
      <c r="L98" s="15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5"/>
      <c r="C99" s="10"/>
      <c r="D99" s="156" t="s">
        <v>98</v>
      </c>
      <c r="E99" s="157"/>
      <c r="F99" s="157"/>
      <c r="G99" s="157"/>
      <c r="H99" s="157"/>
      <c r="I99" s="158"/>
      <c r="J99" s="159">
        <f>J145</f>
        <v>0</v>
      </c>
      <c r="K99" s="10"/>
      <c r="L99" s="15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5"/>
      <c r="C100" s="10"/>
      <c r="D100" s="156" t="s">
        <v>99</v>
      </c>
      <c r="E100" s="157"/>
      <c r="F100" s="157"/>
      <c r="G100" s="157"/>
      <c r="H100" s="157"/>
      <c r="I100" s="158"/>
      <c r="J100" s="159">
        <f>J153</f>
        <v>0</v>
      </c>
      <c r="K100" s="10"/>
      <c r="L100" s="15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5"/>
      <c r="C101" s="10"/>
      <c r="D101" s="156" t="s">
        <v>100</v>
      </c>
      <c r="E101" s="157"/>
      <c r="F101" s="157"/>
      <c r="G101" s="157"/>
      <c r="H101" s="157"/>
      <c r="I101" s="158"/>
      <c r="J101" s="159">
        <f>J156</f>
        <v>0</v>
      </c>
      <c r="K101" s="10"/>
      <c r="L101" s="15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5"/>
      <c r="C102" s="10"/>
      <c r="D102" s="156" t="s">
        <v>101</v>
      </c>
      <c r="E102" s="157"/>
      <c r="F102" s="157"/>
      <c r="G102" s="157"/>
      <c r="H102" s="157"/>
      <c r="I102" s="158"/>
      <c r="J102" s="159">
        <f>J171</f>
        <v>0</v>
      </c>
      <c r="K102" s="10"/>
      <c r="L102" s="15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5"/>
      <c r="C103" s="10"/>
      <c r="D103" s="156" t="s">
        <v>102</v>
      </c>
      <c r="E103" s="157"/>
      <c r="F103" s="157"/>
      <c r="G103" s="157"/>
      <c r="H103" s="157"/>
      <c r="I103" s="158"/>
      <c r="J103" s="159">
        <f>J176</f>
        <v>0</v>
      </c>
      <c r="K103" s="10"/>
      <c r="L103" s="15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0"/>
      <c r="C104" s="9"/>
      <c r="D104" s="151" t="s">
        <v>103</v>
      </c>
      <c r="E104" s="152"/>
      <c r="F104" s="152"/>
      <c r="G104" s="152"/>
      <c r="H104" s="152"/>
      <c r="I104" s="153"/>
      <c r="J104" s="154">
        <f>J178</f>
        <v>0</v>
      </c>
      <c r="K104" s="9"/>
      <c r="L104" s="15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120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56"/>
      <c r="C106" s="57"/>
      <c r="D106" s="57"/>
      <c r="E106" s="57"/>
      <c r="F106" s="57"/>
      <c r="G106" s="57"/>
      <c r="H106" s="57"/>
      <c r="I106" s="144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58"/>
      <c r="C110" s="59"/>
      <c r="D110" s="59"/>
      <c r="E110" s="59"/>
      <c r="F110" s="59"/>
      <c r="G110" s="59"/>
      <c r="H110" s="59"/>
      <c r="I110" s="145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104</v>
      </c>
      <c r="D111" s="34"/>
      <c r="E111" s="34"/>
      <c r="F111" s="34"/>
      <c r="G111" s="34"/>
      <c r="H111" s="34"/>
      <c r="I111" s="120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120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120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19" t="str">
        <f>E7</f>
        <v>ROZŠÍRENIE SPLAŠKOVEJ KANALIZÁCIE V OBCI BARTOŠ0VCE</v>
      </c>
      <c r="F114" s="28"/>
      <c r="G114" s="28"/>
      <c r="H114" s="28"/>
      <c r="I114" s="120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89</v>
      </c>
      <c r="D115" s="34"/>
      <c r="E115" s="34"/>
      <c r="F115" s="34"/>
      <c r="G115" s="34"/>
      <c r="H115" s="34"/>
      <c r="I115" s="120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3" t="str">
        <f>E9</f>
        <v>02 - Vetva K2</v>
      </c>
      <c r="F116" s="34"/>
      <c r="G116" s="34"/>
      <c r="H116" s="34"/>
      <c r="I116" s="120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120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Bartošovce</v>
      </c>
      <c r="G118" s="34"/>
      <c r="H118" s="34"/>
      <c r="I118" s="121" t="s">
        <v>21</v>
      </c>
      <c r="J118" s="65" t="str">
        <f>IF(J12="","",J12)</f>
        <v>17. 2. 2020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120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5.65" customHeight="1">
      <c r="A120" s="34"/>
      <c r="B120" s="35"/>
      <c r="C120" s="28" t="s">
        <v>23</v>
      </c>
      <c r="D120" s="34"/>
      <c r="E120" s="34"/>
      <c r="F120" s="23" t="str">
        <f>E15</f>
        <v>Obec Bartošovce</v>
      </c>
      <c r="G120" s="34"/>
      <c r="H120" s="34"/>
      <c r="I120" s="121" t="s">
        <v>29</v>
      </c>
      <c r="J120" s="32" t="str">
        <f>E21</f>
        <v>Ing. Slavomír Hankovský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5.6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121" t="s">
        <v>32</v>
      </c>
      <c r="J121" s="32" t="str">
        <f>E24</f>
        <v>Ing. Miroslav Benka-Goč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120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60"/>
      <c r="B123" s="161"/>
      <c r="C123" s="162" t="s">
        <v>105</v>
      </c>
      <c r="D123" s="163" t="s">
        <v>60</v>
      </c>
      <c r="E123" s="163" t="s">
        <v>56</v>
      </c>
      <c r="F123" s="163" t="s">
        <v>57</v>
      </c>
      <c r="G123" s="163" t="s">
        <v>106</v>
      </c>
      <c r="H123" s="163" t="s">
        <v>107</v>
      </c>
      <c r="I123" s="164" t="s">
        <v>108</v>
      </c>
      <c r="J123" s="165" t="s">
        <v>93</v>
      </c>
      <c r="K123" s="166" t="s">
        <v>109</v>
      </c>
      <c r="L123" s="167"/>
      <c r="M123" s="82" t="s">
        <v>1</v>
      </c>
      <c r="N123" s="83" t="s">
        <v>39</v>
      </c>
      <c r="O123" s="83" t="s">
        <v>110</v>
      </c>
      <c r="P123" s="83" t="s">
        <v>111</v>
      </c>
      <c r="Q123" s="83" t="s">
        <v>112</v>
      </c>
      <c r="R123" s="83" t="s">
        <v>113</v>
      </c>
      <c r="S123" s="83" t="s">
        <v>114</v>
      </c>
      <c r="T123" s="84" t="s">
        <v>115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="2" customFormat="1" ht="22.8" customHeight="1">
      <c r="A124" s="34"/>
      <c r="B124" s="35"/>
      <c r="C124" s="89" t="s">
        <v>94</v>
      </c>
      <c r="D124" s="34"/>
      <c r="E124" s="34"/>
      <c r="F124" s="34"/>
      <c r="G124" s="34"/>
      <c r="H124" s="34"/>
      <c r="I124" s="120"/>
      <c r="J124" s="168">
        <f>BK124</f>
        <v>0</v>
      </c>
      <c r="K124" s="34"/>
      <c r="L124" s="35"/>
      <c r="M124" s="85"/>
      <c r="N124" s="69"/>
      <c r="O124" s="86"/>
      <c r="P124" s="169">
        <f>P125+P178</f>
        <v>0</v>
      </c>
      <c r="Q124" s="86"/>
      <c r="R124" s="169">
        <f>R125+R178</f>
        <v>714.97702895999998</v>
      </c>
      <c r="S124" s="86"/>
      <c r="T124" s="170">
        <f>T125+T178</f>
        <v>8.5612999999999992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95</v>
      </c>
      <c r="BK124" s="171">
        <f>BK125+BK178</f>
        <v>0</v>
      </c>
    </row>
    <row r="125" s="12" customFormat="1" ht="25.92" customHeight="1">
      <c r="A125" s="12"/>
      <c r="B125" s="172"/>
      <c r="C125" s="12"/>
      <c r="D125" s="173" t="s">
        <v>74</v>
      </c>
      <c r="E125" s="174" t="s">
        <v>116</v>
      </c>
      <c r="F125" s="174" t="s">
        <v>117</v>
      </c>
      <c r="G125" s="12"/>
      <c r="H125" s="12"/>
      <c r="I125" s="175"/>
      <c r="J125" s="176">
        <f>BK125</f>
        <v>0</v>
      </c>
      <c r="K125" s="12"/>
      <c r="L125" s="172"/>
      <c r="M125" s="177"/>
      <c r="N125" s="178"/>
      <c r="O125" s="178"/>
      <c r="P125" s="179">
        <f>P126+P145+P153+P156+P171+P176</f>
        <v>0</v>
      </c>
      <c r="Q125" s="178"/>
      <c r="R125" s="179">
        <f>R126+R145+R153+R156+R171+R176</f>
        <v>714.97702895999998</v>
      </c>
      <c r="S125" s="178"/>
      <c r="T125" s="180">
        <f>T126+T145+T153+T156+T171+T176</f>
        <v>8.5612999999999992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3" t="s">
        <v>83</v>
      </c>
      <c r="AT125" s="181" t="s">
        <v>74</v>
      </c>
      <c r="AU125" s="181" t="s">
        <v>75</v>
      </c>
      <c r="AY125" s="173" t="s">
        <v>118</v>
      </c>
      <c r="BK125" s="182">
        <f>BK126+BK145+BK153+BK156+BK171+BK176</f>
        <v>0</v>
      </c>
    </row>
    <row r="126" s="12" customFormat="1" ht="22.8" customHeight="1">
      <c r="A126" s="12"/>
      <c r="B126" s="172"/>
      <c r="C126" s="12"/>
      <c r="D126" s="173" t="s">
        <v>74</v>
      </c>
      <c r="E126" s="183" t="s">
        <v>83</v>
      </c>
      <c r="F126" s="183" t="s">
        <v>119</v>
      </c>
      <c r="G126" s="12"/>
      <c r="H126" s="12"/>
      <c r="I126" s="175"/>
      <c r="J126" s="184">
        <f>BK126</f>
        <v>0</v>
      </c>
      <c r="K126" s="12"/>
      <c r="L126" s="172"/>
      <c r="M126" s="177"/>
      <c r="N126" s="178"/>
      <c r="O126" s="178"/>
      <c r="P126" s="179">
        <f>SUM(P127:P144)</f>
        <v>0</v>
      </c>
      <c r="Q126" s="178"/>
      <c r="R126" s="179">
        <f>SUM(R127:R144)</f>
        <v>575.06272300000001</v>
      </c>
      <c r="S126" s="178"/>
      <c r="T126" s="180">
        <f>SUM(T127:T144)</f>
        <v>8.5612999999999992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3" t="s">
        <v>83</v>
      </c>
      <c r="AT126" s="181" t="s">
        <v>74</v>
      </c>
      <c r="AU126" s="181" t="s">
        <v>83</v>
      </c>
      <c r="AY126" s="173" t="s">
        <v>118</v>
      </c>
      <c r="BK126" s="182">
        <f>SUM(BK127:BK144)</f>
        <v>0</v>
      </c>
    </row>
    <row r="127" s="2" customFormat="1" ht="21.75" customHeight="1">
      <c r="A127" s="34"/>
      <c r="B127" s="185"/>
      <c r="C127" s="186" t="s">
        <v>83</v>
      </c>
      <c r="D127" s="186" t="s">
        <v>120</v>
      </c>
      <c r="E127" s="187" t="s">
        <v>121</v>
      </c>
      <c r="F127" s="188" t="s">
        <v>122</v>
      </c>
      <c r="G127" s="189" t="s">
        <v>123</v>
      </c>
      <c r="H127" s="190">
        <v>47.299999999999997</v>
      </c>
      <c r="I127" s="191"/>
      <c r="J127" s="192">
        <f>ROUND(I127*H127,2)</f>
        <v>0</v>
      </c>
      <c r="K127" s="193"/>
      <c r="L127" s="35"/>
      <c r="M127" s="194" t="s">
        <v>1</v>
      </c>
      <c r="N127" s="195" t="s">
        <v>41</v>
      </c>
      <c r="O127" s="73"/>
      <c r="P127" s="196">
        <f>O127*H127</f>
        <v>0</v>
      </c>
      <c r="Q127" s="196">
        <v>0</v>
      </c>
      <c r="R127" s="196">
        <f>Q127*H127</f>
        <v>0</v>
      </c>
      <c r="S127" s="196">
        <v>0.18099999999999999</v>
      </c>
      <c r="T127" s="197">
        <f>S127*H127</f>
        <v>8.5612999999999992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124</v>
      </c>
      <c r="AT127" s="198" t="s">
        <v>120</v>
      </c>
      <c r="AU127" s="198" t="s">
        <v>125</v>
      </c>
      <c r="AY127" s="15" t="s">
        <v>118</v>
      </c>
      <c r="BE127" s="199">
        <f>IF(N127="základná",J127,0)</f>
        <v>0</v>
      </c>
      <c r="BF127" s="199">
        <f>IF(N127="znížená",J127,0)</f>
        <v>0</v>
      </c>
      <c r="BG127" s="199">
        <f>IF(N127="zákl. prenesená",J127,0)</f>
        <v>0</v>
      </c>
      <c r="BH127" s="199">
        <f>IF(N127="zníž. prenesená",J127,0)</f>
        <v>0</v>
      </c>
      <c r="BI127" s="199">
        <f>IF(N127="nulová",J127,0)</f>
        <v>0</v>
      </c>
      <c r="BJ127" s="15" t="s">
        <v>125</v>
      </c>
      <c r="BK127" s="199">
        <f>ROUND(I127*H127,2)</f>
        <v>0</v>
      </c>
      <c r="BL127" s="15" t="s">
        <v>124</v>
      </c>
      <c r="BM127" s="198" t="s">
        <v>126</v>
      </c>
    </row>
    <row r="128" s="2" customFormat="1" ht="21.75" customHeight="1">
      <c r="A128" s="34"/>
      <c r="B128" s="185"/>
      <c r="C128" s="186" t="s">
        <v>125</v>
      </c>
      <c r="D128" s="186" t="s">
        <v>120</v>
      </c>
      <c r="E128" s="187" t="s">
        <v>331</v>
      </c>
      <c r="F128" s="188" t="s">
        <v>332</v>
      </c>
      <c r="G128" s="189" t="s">
        <v>129</v>
      </c>
      <c r="H128" s="190">
        <v>146.41999999999999</v>
      </c>
      <c r="I128" s="191"/>
      <c r="J128" s="192">
        <f>ROUND(I128*H128,2)</f>
        <v>0</v>
      </c>
      <c r="K128" s="193"/>
      <c r="L128" s="35"/>
      <c r="M128" s="194" t="s">
        <v>1</v>
      </c>
      <c r="N128" s="195" t="s">
        <v>41</v>
      </c>
      <c r="O128" s="73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124</v>
      </c>
      <c r="AT128" s="198" t="s">
        <v>120</v>
      </c>
      <c r="AU128" s="198" t="s">
        <v>125</v>
      </c>
      <c r="AY128" s="15" t="s">
        <v>118</v>
      </c>
      <c r="BE128" s="199">
        <f>IF(N128="základná",J128,0)</f>
        <v>0</v>
      </c>
      <c r="BF128" s="199">
        <f>IF(N128="znížená",J128,0)</f>
        <v>0</v>
      </c>
      <c r="BG128" s="199">
        <f>IF(N128="zákl. prenesená",J128,0)</f>
        <v>0</v>
      </c>
      <c r="BH128" s="199">
        <f>IF(N128="zníž. prenesená",J128,0)</f>
        <v>0</v>
      </c>
      <c r="BI128" s="199">
        <f>IF(N128="nulová",J128,0)</f>
        <v>0</v>
      </c>
      <c r="BJ128" s="15" t="s">
        <v>125</v>
      </c>
      <c r="BK128" s="199">
        <f>ROUND(I128*H128,2)</f>
        <v>0</v>
      </c>
      <c r="BL128" s="15" t="s">
        <v>124</v>
      </c>
      <c r="BM128" s="198" t="s">
        <v>333</v>
      </c>
    </row>
    <row r="129" s="2" customFormat="1" ht="21.75" customHeight="1">
      <c r="A129" s="34"/>
      <c r="B129" s="185"/>
      <c r="C129" s="186" t="s">
        <v>131</v>
      </c>
      <c r="D129" s="186" t="s">
        <v>120</v>
      </c>
      <c r="E129" s="187" t="s">
        <v>132</v>
      </c>
      <c r="F129" s="188" t="s">
        <v>133</v>
      </c>
      <c r="G129" s="189" t="s">
        <v>129</v>
      </c>
      <c r="H129" s="190">
        <v>48.319000000000003</v>
      </c>
      <c r="I129" s="191"/>
      <c r="J129" s="192">
        <f>ROUND(I129*H129,2)</f>
        <v>0</v>
      </c>
      <c r="K129" s="193"/>
      <c r="L129" s="35"/>
      <c r="M129" s="194" t="s">
        <v>1</v>
      </c>
      <c r="N129" s="195" t="s">
        <v>41</v>
      </c>
      <c r="O129" s="73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124</v>
      </c>
      <c r="AT129" s="198" t="s">
        <v>120</v>
      </c>
      <c r="AU129" s="198" t="s">
        <v>125</v>
      </c>
      <c r="AY129" s="15" t="s">
        <v>118</v>
      </c>
      <c r="BE129" s="199">
        <f>IF(N129="základná",J129,0)</f>
        <v>0</v>
      </c>
      <c r="BF129" s="199">
        <f>IF(N129="znížená",J129,0)</f>
        <v>0</v>
      </c>
      <c r="BG129" s="199">
        <f>IF(N129="zákl. prenesená",J129,0)</f>
        <v>0</v>
      </c>
      <c r="BH129" s="199">
        <f>IF(N129="zníž. prenesená",J129,0)</f>
        <v>0</v>
      </c>
      <c r="BI129" s="199">
        <f>IF(N129="nulová",J129,0)</f>
        <v>0</v>
      </c>
      <c r="BJ129" s="15" t="s">
        <v>125</v>
      </c>
      <c r="BK129" s="199">
        <f>ROUND(I129*H129,2)</f>
        <v>0</v>
      </c>
      <c r="BL129" s="15" t="s">
        <v>124</v>
      </c>
      <c r="BM129" s="198" t="s">
        <v>134</v>
      </c>
    </row>
    <row r="130" s="2" customFormat="1" ht="16.5" customHeight="1">
      <c r="A130" s="34"/>
      <c r="B130" s="185"/>
      <c r="C130" s="186" t="s">
        <v>124</v>
      </c>
      <c r="D130" s="186" t="s">
        <v>120</v>
      </c>
      <c r="E130" s="187" t="s">
        <v>135</v>
      </c>
      <c r="F130" s="188" t="s">
        <v>136</v>
      </c>
      <c r="G130" s="189" t="s">
        <v>129</v>
      </c>
      <c r="H130" s="190">
        <v>1050.8800000000001</v>
      </c>
      <c r="I130" s="191"/>
      <c r="J130" s="192">
        <f>ROUND(I130*H130,2)</f>
        <v>0</v>
      </c>
      <c r="K130" s="193"/>
      <c r="L130" s="35"/>
      <c r="M130" s="194" t="s">
        <v>1</v>
      </c>
      <c r="N130" s="195" t="s">
        <v>41</v>
      </c>
      <c r="O130" s="73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124</v>
      </c>
      <c r="AT130" s="198" t="s">
        <v>120</v>
      </c>
      <c r="AU130" s="198" t="s">
        <v>125</v>
      </c>
      <c r="AY130" s="15" t="s">
        <v>118</v>
      </c>
      <c r="BE130" s="199">
        <f>IF(N130="základná",J130,0)</f>
        <v>0</v>
      </c>
      <c r="BF130" s="199">
        <f>IF(N130="znížená",J130,0)</f>
        <v>0</v>
      </c>
      <c r="BG130" s="199">
        <f>IF(N130="zákl. prenesená",J130,0)</f>
        <v>0</v>
      </c>
      <c r="BH130" s="199">
        <f>IF(N130="zníž. prenesená",J130,0)</f>
        <v>0</v>
      </c>
      <c r="BI130" s="199">
        <f>IF(N130="nulová",J130,0)</f>
        <v>0</v>
      </c>
      <c r="BJ130" s="15" t="s">
        <v>125</v>
      </c>
      <c r="BK130" s="199">
        <f>ROUND(I130*H130,2)</f>
        <v>0</v>
      </c>
      <c r="BL130" s="15" t="s">
        <v>124</v>
      </c>
      <c r="BM130" s="198" t="s">
        <v>137</v>
      </c>
    </row>
    <row r="131" s="2" customFormat="1" ht="33" customHeight="1">
      <c r="A131" s="34"/>
      <c r="B131" s="185"/>
      <c r="C131" s="186" t="s">
        <v>138</v>
      </c>
      <c r="D131" s="186" t="s">
        <v>120</v>
      </c>
      <c r="E131" s="187" t="s">
        <v>139</v>
      </c>
      <c r="F131" s="188" t="s">
        <v>140</v>
      </c>
      <c r="G131" s="189" t="s">
        <v>129</v>
      </c>
      <c r="H131" s="190">
        <v>346.79000000000002</v>
      </c>
      <c r="I131" s="191"/>
      <c r="J131" s="192">
        <f>ROUND(I131*H131,2)</f>
        <v>0</v>
      </c>
      <c r="K131" s="193"/>
      <c r="L131" s="35"/>
      <c r="M131" s="194" t="s">
        <v>1</v>
      </c>
      <c r="N131" s="195" t="s">
        <v>41</v>
      </c>
      <c r="O131" s="73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124</v>
      </c>
      <c r="AT131" s="198" t="s">
        <v>120</v>
      </c>
      <c r="AU131" s="198" t="s">
        <v>125</v>
      </c>
      <c r="AY131" s="15" t="s">
        <v>118</v>
      </c>
      <c r="BE131" s="199">
        <f>IF(N131="základná",J131,0)</f>
        <v>0</v>
      </c>
      <c r="BF131" s="199">
        <f>IF(N131="znížená",J131,0)</f>
        <v>0</v>
      </c>
      <c r="BG131" s="199">
        <f>IF(N131="zákl. prenesená",J131,0)</f>
        <v>0</v>
      </c>
      <c r="BH131" s="199">
        <f>IF(N131="zníž. prenesená",J131,0)</f>
        <v>0</v>
      </c>
      <c r="BI131" s="199">
        <f>IF(N131="nulová",J131,0)</f>
        <v>0</v>
      </c>
      <c r="BJ131" s="15" t="s">
        <v>125</v>
      </c>
      <c r="BK131" s="199">
        <f>ROUND(I131*H131,2)</f>
        <v>0</v>
      </c>
      <c r="BL131" s="15" t="s">
        <v>124</v>
      </c>
      <c r="BM131" s="198" t="s">
        <v>141</v>
      </c>
    </row>
    <row r="132" s="2" customFormat="1" ht="21.75" customHeight="1">
      <c r="A132" s="34"/>
      <c r="B132" s="185"/>
      <c r="C132" s="186" t="s">
        <v>142</v>
      </c>
      <c r="D132" s="186" t="s">
        <v>120</v>
      </c>
      <c r="E132" s="187" t="s">
        <v>143</v>
      </c>
      <c r="F132" s="188" t="s">
        <v>144</v>
      </c>
      <c r="G132" s="189" t="s">
        <v>129</v>
      </c>
      <c r="H132" s="190">
        <v>3</v>
      </c>
      <c r="I132" s="191"/>
      <c r="J132" s="192">
        <f>ROUND(I132*H132,2)</f>
        <v>0</v>
      </c>
      <c r="K132" s="193"/>
      <c r="L132" s="35"/>
      <c r="M132" s="194" t="s">
        <v>1</v>
      </c>
      <c r="N132" s="195" t="s">
        <v>41</v>
      </c>
      <c r="O132" s="73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124</v>
      </c>
      <c r="AT132" s="198" t="s">
        <v>120</v>
      </c>
      <c r="AU132" s="198" t="s">
        <v>125</v>
      </c>
      <c r="AY132" s="15" t="s">
        <v>118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125</v>
      </c>
      <c r="BK132" s="199">
        <f>ROUND(I132*H132,2)</f>
        <v>0</v>
      </c>
      <c r="BL132" s="15" t="s">
        <v>124</v>
      </c>
      <c r="BM132" s="198" t="s">
        <v>145</v>
      </c>
    </row>
    <row r="133" s="2" customFormat="1" ht="21.75" customHeight="1">
      <c r="A133" s="34"/>
      <c r="B133" s="185"/>
      <c r="C133" s="186" t="s">
        <v>146</v>
      </c>
      <c r="D133" s="186" t="s">
        <v>120</v>
      </c>
      <c r="E133" s="187" t="s">
        <v>147</v>
      </c>
      <c r="F133" s="188" t="s">
        <v>148</v>
      </c>
      <c r="G133" s="189" t="s">
        <v>129</v>
      </c>
      <c r="H133" s="190">
        <v>3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3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124</v>
      </c>
      <c r="AT133" s="198" t="s">
        <v>120</v>
      </c>
      <c r="AU133" s="198" t="s">
        <v>125</v>
      </c>
      <c r="AY133" s="15" t="s">
        <v>118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125</v>
      </c>
      <c r="BK133" s="199">
        <f>ROUND(I133*H133,2)</f>
        <v>0</v>
      </c>
      <c r="BL133" s="15" t="s">
        <v>124</v>
      </c>
      <c r="BM133" s="198" t="s">
        <v>149</v>
      </c>
    </row>
    <row r="134" s="2" customFormat="1" ht="21.75" customHeight="1">
      <c r="A134" s="34"/>
      <c r="B134" s="185"/>
      <c r="C134" s="186" t="s">
        <v>150</v>
      </c>
      <c r="D134" s="186" t="s">
        <v>120</v>
      </c>
      <c r="E134" s="187" t="s">
        <v>155</v>
      </c>
      <c r="F134" s="188" t="s">
        <v>156</v>
      </c>
      <c r="G134" s="189" t="s">
        <v>123</v>
      </c>
      <c r="H134" s="190">
        <v>2044.3800000000001</v>
      </c>
      <c r="I134" s="191"/>
      <c r="J134" s="192">
        <f>ROUND(I134*H134,2)</f>
        <v>0</v>
      </c>
      <c r="K134" s="193"/>
      <c r="L134" s="35"/>
      <c r="M134" s="194" t="s">
        <v>1</v>
      </c>
      <c r="N134" s="195" t="s">
        <v>41</v>
      </c>
      <c r="O134" s="73"/>
      <c r="P134" s="196">
        <f>O134*H134</f>
        <v>0</v>
      </c>
      <c r="Q134" s="196">
        <v>0.00084999999999999995</v>
      </c>
      <c r="R134" s="196">
        <f>Q134*H134</f>
        <v>1.7377229999999999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124</v>
      </c>
      <c r="AT134" s="198" t="s">
        <v>120</v>
      </c>
      <c r="AU134" s="198" t="s">
        <v>125</v>
      </c>
      <c r="AY134" s="15" t="s">
        <v>118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125</v>
      </c>
      <c r="BK134" s="199">
        <f>ROUND(I134*H134,2)</f>
        <v>0</v>
      </c>
      <c r="BL134" s="15" t="s">
        <v>124</v>
      </c>
      <c r="BM134" s="198" t="s">
        <v>157</v>
      </c>
    </row>
    <row r="135" s="2" customFormat="1" ht="21.75" customHeight="1">
      <c r="A135" s="34"/>
      <c r="B135" s="185"/>
      <c r="C135" s="186" t="s">
        <v>154</v>
      </c>
      <c r="D135" s="186" t="s">
        <v>120</v>
      </c>
      <c r="E135" s="187" t="s">
        <v>163</v>
      </c>
      <c r="F135" s="188" t="s">
        <v>164</v>
      </c>
      <c r="G135" s="189" t="s">
        <v>123</v>
      </c>
      <c r="H135" s="190">
        <v>2044.3800000000001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3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124</v>
      </c>
      <c r="AT135" s="198" t="s">
        <v>120</v>
      </c>
      <c r="AU135" s="198" t="s">
        <v>125</v>
      </c>
      <c r="AY135" s="15" t="s">
        <v>118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125</v>
      </c>
      <c r="BK135" s="199">
        <f>ROUND(I135*H135,2)</f>
        <v>0</v>
      </c>
      <c r="BL135" s="15" t="s">
        <v>124</v>
      </c>
      <c r="BM135" s="198" t="s">
        <v>165</v>
      </c>
    </row>
    <row r="136" s="2" customFormat="1" ht="21.75" customHeight="1">
      <c r="A136" s="34"/>
      <c r="B136" s="185"/>
      <c r="C136" s="186" t="s">
        <v>158</v>
      </c>
      <c r="D136" s="186" t="s">
        <v>120</v>
      </c>
      <c r="E136" s="187" t="s">
        <v>167</v>
      </c>
      <c r="F136" s="188" t="s">
        <v>168</v>
      </c>
      <c r="G136" s="189" t="s">
        <v>129</v>
      </c>
      <c r="H136" s="190">
        <v>401.56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3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124</v>
      </c>
      <c r="AT136" s="198" t="s">
        <v>120</v>
      </c>
      <c r="AU136" s="198" t="s">
        <v>125</v>
      </c>
      <c r="AY136" s="15" t="s">
        <v>118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125</v>
      </c>
      <c r="BK136" s="199">
        <f>ROUND(I136*H136,2)</f>
        <v>0</v>
      </c>
      <c r="BL136" s="15" t="s">
        <v>124</v>
      </c>
      <c r="BM136" s="198" t="s">
        <v>169</v>
      </c>
    </row>
    <row r="137" s="2" customFormat="1" ht="21.75" customHeight="1">
      <c r="A137" s="34"/>
      <c r="B137" s="185"/>
      <c r="C137" s="186" t="s">
        <v>162</v>
      </c>
      <c r="D137" s="186" t="s">
        <v>120</v>
      </c>
      <c r="E137" s="187" t="s">
        <v>171</v>
      </c>
      <c r="F137" s="188" t="s">
        <v>172</v>
      </c>
      <c r="G137" s="189" t="s">
        <v>129</v>
      </c>
      <c r="H137" s="190">
        <v>401.56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3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124</v>
      </c>
      <c r="AT137" s="198" t="s">
        <v>120</v>
      </c>
      <c r="AU137" s="198" t="s">
        <v>125</v>
      </c>
      <c r="AY137" s="15" t="s">
        <v>118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125</v>
      </c>
      <c r="BK137" s="199">
        <f>ROUND(I137*H137,2)</f>
        <v>0</v>
      </c>
      <c r="BL137" s="15" t="s">
        <v>124</v>
      </c>
      <c r="BM137" s="198" t="s">
        <v>173</v>
      </c>
    </row>
    <row r="138" s="2" customFormat="1" ht="16.5" customHeight="1">
      <c r="A138" s="34"/>
      <c r="B138" s="185"/>
      <c r="C138" s="186" t="s">
        <v>166</v>
      </c>
      <c r="D138" s="186" t="s">
        <v>120</v>
      </c>
      <c r="E138" s="187" t="s">
        <v>175</v>
      </c>
      <c r="F138" s="188" t="s">
        <v>176</v>
      </c>
      <c r="G138" s="189" t="s">
        <v>129</v>
      </c>
      <c r="H138" s="190">
        <v>401.56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3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124</v>
      </c>
      <c r="AT138" s="198" t="s">
        <v>120</v>
      </c>
      <c r="AU138" s="198" t="s">
        <v>125</v>
      </c>
      <c r="AY138" s="15" t="s">
        <v>118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125</v>
      </c>
      <c r="BK138" s="199">
        <f>ROUND(I138*H138,2)</f>
        <v>0</v>
      </c>
      <c r="BL138" s="15" t="s">
        <v>124</v>
      </c>
      <c r="BM138" s="198" t="s">
        <v>177</v>
      </c>
    </row>
    <row r="139" s="2" customFormat="1" ht="21.75" customHeight="1">
      <c r="A139" s="34"/>
      <c r="B139" s="185"/>
      <c r="C139" s="186" t="s">
        <v>170</v>
      </c>
      <c r="D139" s="186" t="s">
        <v>120</v>
      </c>
      <c r="E139" s="187" t="s">
        <v>179</v>
      </c>
      <c r="F139" s="188" t="s">
        <v>180</v>
      </c>
      <c r="G139" s="189" t="s">
        <v>129</v>
      </c>
      <c r="H139" s="190">
        <v>580.39999999999998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3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124</v>
      </c>
      <c r="AT139" s="198" t="s">
        <v>120</v>
      </c>
      <c r="AU139" s="198" t="s">
        <v>125</v>
      </c>
      <c r="AY139" s="15" t="s">
        <v>118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125</v>
      </c>
      <c r="BK139" s="199">
        <f>ROUND(I139*H139,2)</f>
        <v>0</v>
      </c>
      <c r="BL139" s="15" t="s">
        <v>124</v>
      </c>
      <c r="BM139" s="198" t="s">
        <v>181</v>
      </c>
    </row>
    <row r="140" s="2" customFormat="1" ht="16.5" customHeight="1">
      <c r="A140" s="34"/>
      <c r="B140" s="185"/>
      <c r="C140" s="200" t="s">
        <v>174</v>
      </c>
      <c r="D140" s="200" t="s">
        <v>183</v>
      </c>
      <c r="E140" s="201" t="s">
        <v>184</v>
      </c>
      <c r="F140" s="202" t="s">
        <v>185</v>
      </c>
      <c r="G140" s="203" t="s">
        <v>186</v>
      </c>
      <c r="H140" s="204">
        <v>30.004999999999999</v>
      </c>
      <c r="I140" s="205"/>
      <c r="J140" s="206">
        <f>ROUND(I140*H140,2)</f>
        <v>0</v>
      </c>
      <c r="K140" s="207"/>
      <c r="L140" s="208"/>
      <c r="M140" s="209" t="s">
        <v>1</v>
      </c>
      <c r="N140" s="210" t="s">
        <v>41</v>
      </c>
      <c r="O140" s="73"/>
      <c r="P140" s="196">
        <f>O140*H140</f>
        <v>0</v>
      </c>
      <c r="Q140" s="196">
        <v>1</v>
      </c>
      <c r="R140" s="196">
        <f>Q140*H140</f>
        <v>30.004999999999999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150</v>
      </c>
      <c r="AT140" s="198" t="s">
        <v>183</v>
      </c>
      <c r="AU140" s="198" t="s">
        <v>125</v>
      </c>
      <c r="AY140" s="15" t="s">
        <v>118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125</v>
      </c>
      <c r="BK140" s="199">
        <f>ROUND(I140*H140,2)</f>
        <v>0</v>
      </c>
      <c r="BL140" s="15" t="s">
        <v>124</v>
      </c>
      <c r="BM140" s="198" t="s">
        <v>187</v>
      </c>
    </row>
    <row r="141" s="2" customFormat="1" ht="21.75" customHeight="1">
      <c r="A141" s="34"/>
      <c r="B141" s="185"/>
      <c r="C141" s="186" t="s">
        <v>178</v>
      </c>
      <c r="D141" s="186" t="s">
        <v>120</v>
      </c>
      <c r="E141" s="187" t="s">
        <v>189</v>
      </c>
      <c r="F141" s="188" t="s">
        <v>190</v>
      </c>
      <c r="G141" s="189" t="s">
        <v>129</v>
      </c>
      <c r="H141" s="190">
        <v>201.91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3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124</v>
      </c>
      <c r="AT141" s="198" t="s">
        <v>120</v>
      </c>
      <c r="AU141" s="198" t="s">
        <v>125</v>
      </c>
      <c r="AY141" s="15" t="s">
        <v>118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125</v>
      </c>
      <c r="BK141" s="199">
        <f>ROUND(I141*H141,2)</f>
        <v>0</v>
      </c>
      <c r="BL141" s="15" t="s">
        <v>124</v>
      </c>
      <c r="BM141" s="198" t="s">
        <v>191</v>
      </c>
    </row>
    <row r="142" s="2" customFormat="1" ht="16.5" customHeight="1">
      <c r="A142" s="34"/>
      <c r="B142" s="185"/>
      <c r="C142" s="200" t="s">
        <v>182</v>
      </c>
      <c r="D142" s="200" t="s">
        <v>183</v>
      </c>
      <c r="E142" s="201" t="s">
        <v>193</v>
      </c>
      <c r="F142" s="202" t="s">
        <v>194</v>
      </c>
      <c r="G142" s="203" t="s">
        <v>186</v>
      </c>
      <c r="H142" s="204">
        <v>343.24700000000001</v>
      </c>
      <c r="I142" s="205"/>
      <c r="J142" s="206">
        <f>ROUND(I142*H142,2)</f>
        <v>0</v>
      </c>
      <c r="K142" s="207"/>
      <c r="L142" s="208"/>
      <c r="M142" s="209" t="s">
        <v>1</v>
      </c>
      <c r="N142" s="210" t="s">
        <v>41</v>
      </c>
      <c r="O142" s="73"/>
      <c r="P142" s="196">
        <f>O142*H142</f>
        <v>0</v>
      </c>
      <c r="Q142" s="196">
        <v>1</v>
      </c>
      <c r="R142" s="196">
        <f>Q142*H142</f>
        <v>343.24700000000001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183</v>
      </c>
      <c r="AU142" s="198" t="s">
        <v>125</v>
      </c>
      <c r="AY142" s="15" t="s">
        <v>118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125</v>
      </c>
      <c r="BK142" s="199">
        <f>ROUND(I142*H142,2)</f>
        <v>0</v>
      </c>
      <c r="BL142" s="15" t="s">
        <v>124</v>
      </c>
      <c r="BM142" s="198" t="s">
        <v>195</v>
      </c>
    </row>
    <row r="143" s="2" customFormat="1" ht="21.75" customHeight="1">
      <c r="A143" s="34"/>
      <c r="B143" s="185"/>
      <c r="C143" s="186" t="s">
        <v>188</v>
      </c>
      <c r="D143" s="186" t="s">
        <v>120</v>
      </c>
      <c r="E143" s="187" t="s">
        <v>197</v>
      </c>
      <c r="F143" s="188" t="s">
        <v>198</v>
      </c>
      <c r="G143" s="189" t="s">
        <v>129</v>
      </c>
      <c r="H143" s="190">
        <v>117.69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3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124</v>
      </c>
      <c r="AT143" s="198" t="s">
        <v>120</v>
      </c>
      <c r="AU143" s="198" t="s">
        <v>125</v>
      </c>
      <c r="AY143" s="15" t="s">
        <v>118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125</v>
      </c>
      <c r="BK143" s="199">
        <f>ROUND(I143*H143,2)</f>
        <v>0</v>
      </c>
      <c r="BL143" s="15" t="s">
        <v>124</v>
      </c>
      <c r="BM143" s="198" t="s">
        <v>199</v>
      </c>
    </row>
    <row r="144" s="2" customFormat="1" ht="16.5" customHeight="1">
      <c r="A144" s="34"/>
      <c r="B144" s="185"/>
      <c r="C144" s="200" t="s">
        <v>192</v>
      </c>
      <c r="D144" s="200" t="s">
        <v>183</v>
      </c>
      <c r="E144" s="201" t="s">
        <v>193</v>
      </c>
      <c r="F144" s="202" t="s">
        <v>194</v>
      </c>
      <c r="G144" s="203" t="s">
        <v>186</v>
      </c>
      <c r="H144" s="204">
        <v>200.07300000000001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3"/>
      <c r="P144" s="196">
        <f>O144*H144</f>
        <v>0</v>
      </c>
      <c r="Q144" s="196">
        <v>1</v>
      </c>
      <c r="R144" s="196">
        <f>Q144*H144</f>
        <v>200.07300000000001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150</v>
      </c>
      <c r="AT144" s="198" t="s">
        <v>183</v>
      </c>
      <c r="AU144" s="198" t="s">
        <v>125</v>
      </c>
      <c r="AY144" s="15" t="s">
        <v>118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125</v>
      </c>
      <c r="BK144" s="199">
        <f>ROUND(I144*H144,2)</f>
        <v>0</v>
      </c>
      <c r="BL144" s="15" t="s">
        <v>124</v>
      </c>
      <c r="BM144" s="198" t="s">
        <v>200</v>
      </c>
    </row>
    <row r="145" s="12" customFormat="1" ht="22.8" customHeight="1">
      <c r="A145" s="12"/>
      <c r="B145" s="172"/>
      <c r="C145" s="12"/>
      <c r="D145" s="173" t="s">
        <v>74</v>
      </c>
      <c r="E145" s="183" t="s">
        <v>124</v>
      </c>
      <c r="F145" s="183" t="s">
        <v>201</v>
      </c>
      <c r="G145" s="12"/>
      <c r="H145" s="12"/>
      <c r="I145" s="175"/>
      <c r="J145" s="184">
        <f>BK145</f>
        <v>0</v>
      </c>
      <c r="K145" s="12"/>
      <c r="L145" s="172"/>
      <c r="M145" s="177"/>
      <c r="N145" s="178"/>
      <c r="O145" s="178"/>
      <c r="P145" s="179">
        <f>SUM(P146:P152)</f>
        <v>0</v>
      </c>
      <c r="Q145" s="178"/>
      <c r="R145" s="179">
        <f>SUM(R146:R152)</f>
        <v>121.64821870000002</v>
      </c>
      <c r="S145" s="178"/>
      <c r="T145" s="180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73" t="s">
        <v>83</v>
      </c>
      <c r="AT145" s="181" t="s">
        <v>74</v>
      </c>
      <c r="AU145" s="181" t="s">
        <v>83</v>
      </c>
      <c r="AY145" s="173" t="s">
        <v>118</v>
      </c>
      <c r="BK145" s="182">
        <f>SUM(BK146:BK152)</f>
        <v>0</v>
      </c>
    </row>
    <row r="146" s="2" customFormat="1" ht="33" customHeight="1">
      <c r="A146" s="34"/>
      <c r="B146" s="185"/>
      <c r="C146" s="186" t="s">
        <v>196</v>
      </c>
      <c r="D146" s="186" t="s">
        <v>120</v>
      </c>
      <c r="E146" s="187" t="s">
        <v>203</v>
      </c>
      <c r="F146" s="188" t="s">
        <v>204</v>
      </c>
      <c r="G146" s="189" t="s">
        <v>129</v>
      </c>
      <c r="H146" s="190">
        <v>64.310000000000002</v>
      </c>
      <c r="I146" s="191"/>
      <c r="J146" s="192">
        <f>ROUND(I146*H146,2)</f>
        <v>0</v>
      </c>
      <c r="K146" s="193"/>
      <c r="L146" s="35"/>
      <c r="M146" s="194" t="s">
        <v>1</v>
      </c>
      <c r="N146" s="195" t="s">
        <v>41</v>
      </c>
      <c r="O146" s="73"/>
      <c r="P146" s="196">
        <f>O146*H146</f>
        <v>0</v>
      </c>
      <c r="Q146" s="196">
        <v>1.8907700000000001</v>
      </c>
      <c r="R146" s="196">
        <f>Q146*H146</f>
        <v>121.59541870000001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124</v>
      </c>
      <c r="AT146" s="198" t="s">
        <v>120</v>
      </c>
      <c r="AU146" s="198" t="s">
        <v>125</v>
      </c>
      <c r="AY146" s="15" t="s">
        <v>118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125</v>
      </c>
      <c r="BK146" s="199">
        <f>ROUND(I146*H146,2)</f>
        <v>0</v>
      </c>
      <c r="BL146" s="15" t="s">
        <v>124</v>
      </c>
      <c r="BM146" s="198" t="s">
        <v>205</v>
      </c>
    </row>
    <row r="147" s="2" customFormat="1" ht="21.75" customHeight="1">
      <c r="A147" s="34"/>
      <c r="B147" s="185"/>
      <c r="C147" s="186" t="s">
        <v>7</v>
      </c>
      <c r="D147" s="186" t="s">
        <v>120</v>
      </c>
      <c r="E147" s="187" t="s">
        <v>207</v>
      </c>
      <c r="F147" s="188" t="s">
        <v>208</v>
      </c>
      <c r="G147" s="189" t="s">
        <v>209</v>
      </c>
      <c r="H147" s="190">
        <v>7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3"/>
      <c r="P147" s="196">
        <f>O147*H147</f>
        <v>0</v>
      </c>
      <c r="Q147" s="196">
        <v>0.0066</v>
      </c>
      <c r="R147" s="196">
        <f>Q147*H147</f>
        <v>0.046199999999999998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124</v>
      </c>
      <c r="AT147" s="198" t="s">
        <v>120</v>
      </c>
      <c r="AU147" s="198" t="s">
        <v>125</v>
      </c>
      <c r="AY147" s="15" t="s">
        <v>118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125</v>
      </c>
      <c r="BK147" s="199">
        <f>ROUND(I147*H147,2)</f>
        <v>0</v>
      </c>
      <c r="BL147" s="15" t="s">
        <v>124</v>
      </c>
      <c r="BM147" s="198" t="s">
        <v>210</v>
      </c>
    </row>
    <row r="148" s="2" customFormat="1" ht="16.5" customHeight="1">
      <c r="A148" s="34"/>
      <c r="B148" s="185"/>
      <c r="C148" s="200" t="s">
        <v>202</v>
      </c>
      <c r="D148" s="200" t="s">
        <v>183</v>
      </c>
      <c r="E148" s="201" t="s">
        <v>212</v>
      </c>
      <c r="F148" s="202" t="s">
        <v>213</v>
      </c>
      <c r="G148" s="203" t="s">
        <v>209</v>
      </c>
      <c r="H148" s="204">
        <v>2</v>
      </c>
      <c r="I148" s="205"/>
      <c r="J148" s="206">
        <f>ROUND(I148*H148,2)</f>
        <v>0</v>
      </c>
      <c r="K148" s="207"/>
      <c r="L148" s="208"/>
      <c r="M148" s="209" t="s">
        <v>1</v>
      </c>
      <c r="N148" s="210" t="s">
        <v>41</v>
      </c>
      <c r="O148" s="73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150</v>
      </c>
      <c r="AT148" s="198" t="s">
        <v>183</v>
      </c>
      <c r="AU148" s="198" t="s">
        <v>125</v>
      </c>
      <c r="AY148" s="15" t="s">
        <v>118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125</v>
      </c>
      <c r="BK148" s="199">
        <f>ROUND(I148*H148,2)</f>
        <v>0</v>
      </c>
      <c r="BL148" s="15" t="s">
        <v>124</v>
      </c>
      <c r="BM148" s="198" t="s">
        <v>214</v>
      </c>
    </row>
    <row r="149" s="2" customFormat="1" ht="16.5" customHeight="1">
      <c r="A149" s="34"/>
      <c r="B149" s="185"/>
      <c r="C149" s="200" t="s">
        <v>206</v>
      </c>
      <c r="D149" s="200" t="s">
        <v>183</v>
      </c>
      <c r="E149" s="201" t="s">
        <v>216</v>
      </c>
      <c r="F149" s="202" t="s">
        <v>217</v>
      </c>
      <c r="G149" s="203" t="s">
        <v>209</v>
      </c>
      <c r="H149" s="204">
        <v>4</v>
      </c>
      <c r="I149" s="205"/>
      <c r="J149" s="206">
        <f>ROUND(I149*H149,2)</f>
        <v>0</v>
      </c>
      <c r="K149" s="207"/>
      <c r="L149" s="208"/>
      <c r="M149" s="209" t="s">
        <v>1</v>
      </c>
      <c r="N149" s="210" t="s">
        <v>41</v>
      </c>
      <c r="O149" s="73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150</v>
      </c>
      <c r="AT149" s="198" t="s">
        <v>183</v>
      </c>
      <c r="AU149" s="198" t="s">
        <v>125</v>
      </c>
      <c r="AY149" s="15" t="s">
        <v>118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125</v>
      </c>
      <c r="BK149" s="199">
        <f>ROUND(I149*H149,2)</f>
        <v>0</v>
      </c>
      <c r="BL149" s="15" t="s">
        <v>124</v>
      </c>
      <c r="BM149" s="198" t="s">
        <v>218</v>
      </c>
    </row>
    <row r="150" s="2" customFormat="1" ht="16.5" customHeight="1">
      <c r="A150" s="34"/>
      <c r="B150" s="185"/>
      <c r="C150" s="200" t="s">
        <v>211</v>
      </c>
      <c r="D150" s="200" t="s">
        <v>183</v>
      </c>
      <c r="E150" s="201" t="s">
        <v>334</v>
      </c>
      <c r="F150" s="202" t="s">
        <v>335</v>
      </c>
      <c r="G150" s="203" t="s">
        <v>209</v>
      </c>
      <c r="H150" s="204">
        <v>1</v>
      </c>
      <c r="I150" s="205"/>
      <c r="J150" s="206">
        <f>ROUND(I150*H150,2)</f>
        <v>0</v>
      </c>
      <c r="K150" s="207"/>
      <c r="L150" s="208"/>
      <c r="M150" s="209" t="s">
        <v>1</v>
      </c>
      <c r="N150" s="210" t="s">
        <v>41</v>
      </c>
      <c r="O150" s="73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183</v>
      </c>
      <c r="AU150" s="198" t="s">
        <v>125</v>
      </c>
      <c r="AY150" s="15" t="s">
        <v>118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125</v>
      </c>
      <c r="BK150" s="199">
        <f>ROUND(I150*H150,2)</f>
        <v>0</v>
      </c>
      <c r="BL150" s="15" t="s">
        <v>124</v>
      </c>
      <c r="BM150" s="198" t="s">
        <v>336</v>
      </c>
    </row>
    <row r="151" s="2" customFormat="1" ht="21.75" customHeight="1">
      <c r="A151" s="34"/>
      <c r="B151" s="185"/>
      <c r="C151" s="186" t="s">
        <v>215</v>
      </c>
      <c r="D151" s="186" t="s">
        <v>120</v>
      </c>
      <c r="E151" s="187" t="s">
        <v>220</v>
      </c>
      <c r="F151" s="188" t="s">
        <v>221</v>
      </c>
      <c r="G151" s="189" t="s">
        <v>209</v>
      </c>
      <c r="H151" s="190">
        <v>1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3"/>
      <c r="P151" s="196">
        <f>O151*H151</f>
        <v>0</v>
      </c>
      <c r="Q151" s="196">
        <v>0.0066</v>
      </c>
      <c r="R151" s="196">
        <f>Q151*H151</f>
        <v>0.0066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124</v>
      </c>
      <c r="AT151" s="198" t="s">
        <v>120</v>
      </c>
      <c r="AU151" s="198" t="s">
        <v>125</v>
      </c>
      <c r="AY151" s="15" t="s">
        <v>118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125</v>
      </c>
      <c r="BK151" s="199">
        <f>ROUND(I151*H151,2)</f>
        <v>0</v>
      </c>
      <c r="BL151" s="15" t="s">
        <v>124</v>
      </c>
      <c r="BM151" s="198" t="s">
        <v>222</v>
      </c>
    </row>
    <row r="152" s="2" customFormat="1" ht="16.5" customHeight="1">
      <c r="A152" s="34"/>
      <c r="B152" s="185"/>
      <c r="C152" s="200" t="s">
        <v>219</v>
      </c>
      <c r="D152" s="200" t="s">
        <v>183</v>
      </c>
      <c r="E152" s="201" t="s">
        <v>224</v>
      </c>
      <c r="F152" s="202" t="s">
        <v>225</v>
      </c>
      <c r="G152" s="203" t="s">
        <v>209</v>
      </c>
      <c r="H152" s="204">
        <v>1</v>
      </c>
      <c r="I152" s="205"/>
      <c r="J152" s="206">
        <f>ROUND(I152*H152,2)</f>
        <v>0</v>
      </c>
      <c r="K152" s="207"/>
      <c r="L152" s="208"/>
      <c r="M152" s="209" t="s">
        <v>1</v>
      </c>
      <c r="N152" s="210" t="s">
        <v>41</v>
      </c>
      <c r="O152" s="73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150</v>
      </c>
      <c r="AT152" s="198" t="s">
        <v>183</v>
      </c>
      <c r="AU152" s="198" t="s">
        <v>125</v>
      </c>
      <c r="AY152" s="15" t="s">
        <v>118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125</v>
      </c>
      <c r="BK152" s="199">
        <f>ROUND(I152*H152,2)</f>
        <v>0</v>
      </c>
      <c r="BL152" s="15" t="s">
        <v>124</v>
      </c>
      <c r="BM152" s="198" t="s">
        <v>226</v>
      </c>
    </row>
    <row r="153" s="12" customFormat="1" ht="22.8" customHeight="1">
      <c r="A153" s="12"/>
      <c r="B153" s="172"/>
      <c r="C153" s="12"/>
      <c r="D153" s="173" t="s">
        <v>74</v>
      </c>
      <c r="E153" s="183" t="s">
        <v>138</v>
      </c>
      <c r="F153" s="183" t="s">
        <v>227</v>
      </c>
      <c r="G153" s="12"/>
      <c r="H153" s="12"/>
      <c r="I153" s="175"/>
      <c r="J153" s="184">
        <f>BK153</f>
        <v>0</v>
      </c>
      <c r="K153" s="12"/>
      <c r="L153" s="172"/>
      <c r="M153" s="177"/>
      <c r="N153" s="178"/>
      <c r="O153" s="178"/>
      <c r="P153" s="179">
        <f>SUM(P154:P155)</f>
        <v>0</v>
      </c>
      <c r="Q153" s="178"/>
      <c r="R153" s="179">
        <f>SUM(R154:R155)</f>
        <v>12.509430999999999</v>
      </c>
      <c r="S153" s="178"/>
      <c r="T153" s="180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3" t="s">
        <v>83</v>
      </c>
      <c r="AT153" s="181" t="s">
        <v>74</v>
      </c>
      <c r="AU153" s="181" t="s">
        <v>83</v>
      </c>
      <c r="AY153" s="173" t="s">
        <v>118</v>
      </c>
      <c r="BK153" s="182">
        <f>SUM(BK154:BK155)</f>
        <v>0</v>
      </c>
    </row>
    <row r="154" s="2" customFormat="1" ht="33" customHeight="1">
      <c r="A154" s="34"/>
      <c r="B154" s="185"/>
      <c r="C154" s="186" t="s">
        <v>223</v>
      </c>
      <c r="D154" s="186" t="s">
        <v>120</v>
      </c>
      <c r="E154" s="187" t="s">
        <v>229</v>
      </c>
      <c r="F154" s="188" t="s">
        <v>230</v>
      </c>
      <c r="G154" s="189" t="s">
        <v>123</v>
      </c>
      <c r="H154" s="190">
        <v>47.299999999999997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3"/>
      <c r="P154" s="196">
        <f>O154*H154</f>
        <v>0</v>
      </c>
      <c r="Q154" s="196">
        <v>0.26375999999999999</v>
      </c>
      <c r="R154" s="196">
        <f>Q154*H154</f>
        <v>12.475847999999999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124</v>
      </c>
      <c r="AT154" s="198" t="s">
        <v>120</v>
      </c>
      <c r="AU154" s="198" t="s">
        <v>125</v>
      </c>
      <c r="AY154" s="15" t="s">
        <v>118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125</v>
      </c>
      <c r="BK154" s="199">
        <f>ROUND(I154*H154,2)</f>
        <v>0</v>
      </c>
      <c r="BL154" s="15" t="s">
        <v>124</v>
      </c>
      <c r="BM154" s="198" t="s">
        <v>231</v>
      </c>
    </row>
    <row r="155" s="2" customFormat="1" ht="21.75" customHeight="1">
      <c r="A155" s="34"/>
      <c r="B155" s="185"/>
      <c r="C155" s="186" t="s">
        <v>228</v>
      </c>
      <c r="D155" s="186" t="s">
        <v>120</v>
      </c>
      <c r="E155" s="187" t="s">
        <v>233</v>
      </c>
      <c r="F155" s="188" t="s">
        <v>234</v>
      </c>
      <c r="G155" s="189" t="s">
        <v>123</v>
      </c>
      <c r="H155" s="190">
        <v>47.299999999999997</v>
      </c>
      <c r="I155" s="191"/>
      <c r="J155" s="192">
        <f>ROUND(I155*H155,2)</f>
        <v>0</v>
      </c>
      <c r="K155" s="193"/>
      <c r="L155" s="35"/>
      <c r="M155" s="194" t="s">
        <v>1</v>
      </c>
      <c r="N155" s="195" t="s">
        <v>41</v>
      </c>
      <c r="O155" s="73"/>
      <c r="P155" s="196">
        <f>O155*H155</f>
        <v>0</v>
      </c>
      <c r="Q155" s="196">
        <v>0.00071000000000000002</v>
      </c>
      <c r="R155" s="196">
        <f>Q155*H155</f>
        <v>0.033583000000000002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124</v>
      </c>
      <c r="AT155" s="198" t="s">
        <v>120</v>
      </c>
      <c r="AU155" s="198" t="s">
        <v>125</v>
      </c>
      <c r="AY155" s="15" t="s">
        <v>118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125</v>
      </c>
      <c r="BK155" s="199">
        <f>ROUND(I155*H155,2)</f>
        <v>0</v>
      </c>
      <c r="BL155" s="15" t="s">
        <v>124</v>
      </c>
      <c r="BM155" s="198" t="s">
        <v>235</v>
      </c>
    </row>
    <row r="156" s="12" customFormat="1" ht="22.8" customHeight="1">
      <c r="A156" s="12"/>
      <c r="B156" s="172"/>
      <c r="C156" s="12"/>
      <c r="D156" s="173" t="s">
        <v>74</v>
      </c>
      <c r="E156" s="183" t="s">
        <v>150</v>
      </c>
      <c r="F156" s="183" t="s">
        <v>236</v>
      </c>
      <c r="G156" s="12"/>
      <c r="H156" s="12"/>
      <c r="I156" s="175"/>
      <c r="J156" s="184">
        <f>BK156</f>
        <v>0</v>
      </c>
      <c r="K156" s="12"/>
      <c r="L156" s="172"/>
      <c r="M156" s="177"/>
      <c r="N156" s="178"/>
      <c r="O156" s="178"/>
      <c r="P156" s="179">
        <f>SUM(P157:P170)</f>
        <v>0</v>
      </c>
      <c r="Q156" s="178"/>
      <c r="R156" s="179">
        <f>SUM(R157:R170)</f>
        <v>5.7566562599999989</v>
      </c>
      <c r="S156" s="178"/>
      <c r="T156" s="180">
        <f>SUM(T157:T170)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73" t="s">
        <v>83</v>
      </c>
      <c r="AT156" s="181" t="s">
        <v>74</v>
      </c>
      <c r="AU156" s="181" t="s">
        <v>83</v>
      </c>
      <c r="AY156" s="173" t="s">
        <v>118</v>
      </c>
      <c r="BK156" s="182">
        <f>SUM(BK157:BK170)</f>
        <v>0</v>
      </c>
    </row>
    <row r="157" s="2" customFormat="1" ht="21.75" customHeight="1">
      <c r="A157" s="34"/>
      <c r="B157" s="185"/>
      <c r="C157" s="186" t="s">
        <v>232</v>
      </c>
      <c r="D157" s="186" t="s">
        <v>120</v>
      </c>
      <c r="E157" s="187" t="s">
        <v>238</v>
      </c>
      <c r="F157" s="188" t="s">
        <v>239</v>
      </c>
      <c r="G157" s="189" t="s">
        <v>240</v>
      </c>
      <c r="H157" s="190">
        <v>364.19999999999999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3"/>
      <c r="P157" s="196">
        <f>O157*H157</f>
        <v>0</v>
      </c>
      <c r="Q157" s="196">
        <v>2.0000000000000002E-05</v>
      </c>
      <c r="R157" s="196">
        <f>Q157*H157</f>
        <v>0.0072840000000000005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124</v>
      </c>
      <c r="AT157" s="198" t="s">
        <v>120</v>
      </c>
      <c r="AU157" s="198" t="s">
        <v>125</v>
      </c>
      <c r="AY157" s="15" t="s">
        <v>118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125</v>
      </c>
      <c r="BK157" s="199">
        <f>ROUND(I157*H157,2)</f>
        <v>0</v>
      </c>
      <c r="BL157" s="15" t="s">
        <v>124</v>
      </c>
      <c r="BM157" s="198" t="s">
        <v>241</v>
      </c>
    </row>
    <row r="158" s="2" customFormat="1" ht="21.75" customHeight="1">
      <c r="A158" s="34"/>
      <c r="B158" s="185"/>
      <c r="C158" s="200" t="s">
        <v>237</v>
      </c>
      <c r="D158" s="200" t="s">
        <v>183</v>
      </c>
      <c r="E158" s="201" t="s">
        <v>243</v>
      </c>
      <c r="F158" s="202" t="s">
        <v>244</v>
      </c>
      <c r="G158" s="203" t="s">
        <v>209</v>
      </c>
      <c r="H158" s="204">
        <v>60.820999999999998</v>
      </c>
      <c r="I158" s="205"/>
      <c r="J158" s="206">
        <f>ROUND(I158*H158,2)</f>
        <v>0</v>
      </c>
      <c r="K158" s="207"/>
      <c r="L158" s="208"/>
      <c r="M158" s="209" t="s">
        <v>1</v>
      </c>
      <c r="N158" s="210" t="s">
        <v>41</v>
      </c>
      <c r="O158" s="73"/>
      <c r="P158" s="196">
        <f>O158*H158</f>
        <v>0</v>
      </c>
      <c r="Q158" s="196">
        <v>0.083059999999999995</v>
      </c>
      <c r="R158" s="196">
        <f>Q158*H158</f>
        <v>5.0517922599999991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150</v>
      </c>
      <c r="AT158" s="198" t="s">
        <v>183</v>
      </c>
      <c r="AU158" s="198" t="s">
        <v>125</v>
      </c>
      <c r="AY158" s="15" t="s">
        <v>118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125</v>
      </c>
      <c r="BK158" s="199">
        <f>ROUND(I158*H158,2)</f>
        <v>0</v>
      </c>
      <c r="BL158" s="15" t="s">
        <v>124</v>
      </c>
      <c r="BM158" s="198" t="s">
        <v>245</v>
      </c>
    </row>
    <row r="159" s="2" customFormat="1" ht="21.75" customHeight="1">
      <c r="A159" s="34"/>
      <c r="B159" s="185"/>
      <c r="C159" s="186" t="s">
        <v>242</v>
      </c>
      <c r="D159" s="186" t="s">
        <v>120</v>
      </c>
      <c r="E159" s="187" t="s">
        <v>247</v>
      </c>
      <c r="F159" s="188" t="s">
        <v>248</v>
      </c>
      <c r="G159" s="189" t="s">
        <v>249</v>
      </c>
      <c r="H159" s="190">
        <v>8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3"/>
      <c r="P159" s="196">
        <f>O159*H159</f>
        <v>0</v>
      </c>
      <c r="Q159" s="196">
        <v>0.00029999999999999997</v>
      </c>
      <c r="R159" s="196">
        <f>Q159*H159</f>
        <v>0.0023999999999999998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124</v>
      </c>
      <c r="AT159" s="198" t="s">
        <v>120</v>
      </c>
      <c r="AU159" s="198" t="s">
        <v>125</v>
      </c>
      <c r="AY159" s="15" t="s">
        <v>118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125</v>
      </c>
      <c r="BK159" s="199">
        <f>ROUND(I159*H159,2)</f>
        <v>0</v>
      </c>
      <c r="BL159" s="15" t="s">
        <v>124</v>
      </c>
      <c r="BM159" s="198" t="s">
        <v>250</v>
      </c>
    </row>
    <row r="160" s="2" customFormat="1" ht="21.75" customHeight="1">
      <c r="A160" s="34"/>
      <c r="B160" s="185"/>
      <c r="C160" s="186" t="s">
        <v>246</v>
      </c>
      <c r="D160" s="186" t="s">
        <v>120</v>
      </c>
      <c r="E160" s="187" t="s">
        <v>252</v>
      </c>
      <c r="F160" s="188" t="s">
        <v>253</v>
      </c>
      <c r="G160" s="189" t="s">
        <v>249</v>
      </c>
      <c r="H160" s="190">
        <v>9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3"/>
      <c r="P160" s="196">
        <f>O160*H160</f>
        <v>0</v>
      </c>
      <c r="Q160" s="196">
        <v>0.00029999999999999997</v>
      </c>
      <c r="R160" s="196">
        <f>Q160*H160</f>
        <v>0.0026999999999999997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124</v>
      </c>
      <c r="AT160" s="198" t="s">
        <v>120</v>
      </c>
      <c r="AU160" s="198" t="s">
        <v>125</v>
      </c>
      <c r="AY160" s="15" t="s">
        <v>118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125</v>
      </c>
      <c r="BK160" s="199">
        <f>ROUND(I160*H160,2)</f>
        <v>0</v>
      </c>
      <c r="BL160" s="15" t="s">
        <v>124</v>
      </c>
      <c r="BM160" s="198" t="s">
        <v>254</v>
      </c>
    </row>
    <row r="161" s="2" customFormat="1" ht="21.75" customHeight="1">
      <c r="A161" s="34"/>
      <c r="B161" s="185"/>
      <c r="C161" s="186" t="s">
        <v>251</v>
      </c>
      <c r="D161" s="186" t="s">
        <v>120</v>
      </c>
      <c r="E161" s="187" t="s">
        <v>256</v>
      </c>
      <c r="F161" s="188" t="s">
        <v>257</v>
      </c>
      <c r="G161" s="189" t="s">
        <v>240</v>
      </c>
      <c r="H161" s="190">
        <v>364.19999999999999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3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124</v>
      </c>
      <c r="AT161" s="198" t="s">
        <v>120</v>
      </c>
      <c r="AU161" s="198" t="s">
        <v>125</v>
      </c>
      <c r="AY161" s="15" t="s">
        <v>118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125</v>
      </c>
      <c r="BK161" s="199">
        <f>ROUND(I161*H161,2)</f>
        <v>0</v>
      </c>
      <c r="BL161" s="15" t="s">
        <v>124</v>
      </c>
      <c r="BM161" s="198" t="s">
        <v>258</v>
      </c>
    </row>
    <row r="162" s="2" customFormat="1" ht="21.75" customHeight="1">
      <c r="A162" s="34"/>
      <c r="B162" s="185"/>
      <c r="C162" s="186" t="s">
        <v>255</v>
      </c>
      <c r="D162" s="186" t="s">
        <v>120</v>
      </c>
      <c r="E162" s="187" t="s">
        <v>260</v>
      </c>
      <c r="F162" s="188" t="s">
        <v>261</v>
      </c>
      <c r="G162" s="189" t="s">
        <v>209</v>
      </c>
      <c r="H162" s="190">
        <v>26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3"/>
      <c r="P162" s="196">
        <f>O162*H162</f>
        <v>0</v>
      </c>
      <c r="Q162" s="196">
        <v>0.016559999999999998</v>
      </c>
      <c r="R162" s="196">
        <f>Q162*H162</f>
        <v>0.43055999999999994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124</v>
      </c>
      <c r="AT162" s="198" t="s">
        <v>120</v>
      </c>
      <c r="AU162" s="198" t="s">
        <v>125</v>
      </c>
      <c r="AY162" s="15" t="s">
        <v>118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125</v>
      </c>
      <c r="BK162" s="199">
        <f>ROUND(I162*H162,2)</f>
        <v>0</v>
      </c>
      <c r="BL162" s="15" t="s">
        <v>124</v>
      </c>
      <c r="BM162" s="198" t="s">
        <v>262</v>
      </c>
    </row>
    <row r="163" s="2" customFormat="1" ht="16.5" customHeight="1">
      <c r="A163" s="34"/>
      <c r="B163" s="185"/>
      <c r="C163" s="200" t="s">
        <v>259</v>
      </c>
      <c r="D163" s="200" t="s">
        <v>183</v>
      </c>
      <c r="E163" s="201" t="s">
        <v>264</v>
      </c>
      <c r="F163" s="202" t="s">
        <v>265</v>
      </c>
      <c r="G163" s="203" t="s">
        <v>209</v>
      </c>
      <c r="H163" s="204">
        <v>8</v>
      </c>
      <c r="I163" s="205"/>
      <c r="J163" s="206">
        <f>ROUND(I163*H163,2)</f>
        <v>0</v>
      </c>
      <c r="K163" s="207"/>
      <c r="L163" s="208"/>
      <c r="M163" s="209" t="s">
        <v>1</v>
      </c>
      <c r="N163" s="210" t="s">
        <v>41</v>
      </c>
      <c r="O163" s="73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150</v>
      </c>
      <c r="AT163" s="198" t="s">
        <v>183</v>
      </c>
      <c r="AU163" s="198" t="s">
        <v>125</v>
      </c>
      <c r="AY163" s="15" t="s">
        <v>118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125</v>
      </c>
      <c r="BK163" s="199">
        <f>ROUND(I163*H163,2)</f>
        <v>0</v>
      </c>
      <c r="BL163" s="15" t="s">
        <v>124</v>
      </c>
      <c r="BM163" s="198" t="s">
        <v>266</v>
      </c>
    </row>
    <row r="164" s="2" customFormat="1" ht="16.5" customHeight="1">
      <c r="A164" s="34"/>
      <c r="B164" s="185"/>
      <c r="C164" s="200" t="s">
        <v>263</v>
      </c>
      <c r="D164" s="200" t="s">
        <v>183</v>
      </c>
      <c r="E164" s="201" t="s">
        <v>268</v>
      </c>
      <c r="F164" s="202" t="s">
        <v>269</v>
      </c>
      <c r="G164" s="203" t="s">
        <v>209</v>
      </c>
      <c r="H164" s="204">
        <v>4</v>
      </c>
      <c r="I164" s="205"/>
      <c r="J164" s="206">
        <f>ROUND(I164*H164,2)</f>
        <v>0</v>
      </c>
      <c r="K164" s="207"/>
      <c r="L164" s="208"/>
      <c r="M164" s="209" t="s">
        <v>1</v>
      </c>
      <c r="N164" s="210" t="s">
        <v>41</v>
      </c>
      <c r="O164" s="73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150</v>
      </c>
      <c r="AT164" s="198" t="s">
        <v>183</v>
      </c>
      <c r="AU164" s="198" t="s">
        <v>125</v>
      </c>
      <c r="AY164" s="15" t="s">
        <v>118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125</v>
      </c>
      <c r="BK164" s="199">
        <f>ROUND(I164*H164,2)</f>
        <v>0</v>
      </c>
      <c r="BL164" s="15" t="s">
        <v>124</v>
      </c>
      <c r="BM164" s="198" t="s">
        <v>270</v>
      </c>
    </row>
    <row r="165" s="2" customFormat="1" ht="16.5" customHeight="1">
      <c r="A165" s="34"/>
      <c r="B165" s="185"/>
      <c r="C165" s="200" t="s">
        <v>267</v>
      </c>
      <c r="D165" s="200" t="s">
        <v>183</v>
      </c>
      <c r="E165" s="201" t="s">
        <v>272</v>
      </c>
      <c r="F165" s="202" t="s">
        <v>273</v>
      </c>
      <c r="G165" s="203" t="s">
        <v>209</v>
      </c>
      <c r="H165" s="204">
        <v>7</v>
      </c>
      <c r="I165" s="205"/>
      <c r="J165" s="206">
        <f>ROUND(I165*H165,2)</f>
        <v>0</v>
      </c>
      <c r="K165" s="207"/>
      <c r="L165" s="208"/>
      <c r="M165" s="209" t="s">
        <v>1</v>
      </c>
      <c r="N165" s="210" t="s">
        <v>41</v>
      </c>
      <c r="O165" s="73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150</v>
      </c>
      <c r="AT165" s="198" t="s">
        <v>183</v>
      </c>
      <c r="AU165" s="198" t="s">
        <v>125</v>
      </c>
      <c r="AY165" s="15" t="s">
        <v>118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125</v>
      </c>
      <c r="BK165" s="199">
        <f>ROUND(I165*H165,2)</f>
        <v>0</v>
      </c>
      <c r="BL165" s="15" t="s">
        <v>124</v>
      </c>
      <c r="BM165" s="198" t="s">
        <v>274</v>
      </c>
    </row>
    <row r="166" s="2" customFormat="1" ht="16.5" customHeight="1">
      <c r="A166" s="34"/>
      <c r="B166" s="185"/>
      <c r="C166" s="200" t="s">
        <v>271</v>
      </c>
      <c r="D166" s="200" t="s">
        <v>183</v>
      </c>
      <c r="E166" s="201" t="s">
        <v>276</v>
      </c>
      <c r="F166" s="202" t="s">
        <v>277</v>
      </c>
      <c r="G166" s="203" t="s">
        <v>209</v>
      </c>
      <c r="H166" s="204">
        <v>7</v>
      </c>
      <c r="I166" s="205"/>
      <c r="J166" s="206">
        <f>ROUND(I166*H166,2)</f>
        <v>0</v>
      </c>
      <c r="K166" s="207"/>
      <c r="L166" s="208"/>
      <c r="M166" s="209" t="s">
        <v>1</v>
      </c>
      <c r="N166" s="210" t="s">
        <v>41</v>
      </c>
      <c r="O166" s="73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150</v>
      </c>
      <c r="AT166" s="198" t="s">
        <v>183</v>
      </c>
      <c r="AU166" s="198" t="s">
        <v>125</v>
      </c>
      <c r="AY166" s="15" t="s">
        <v>118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125</v>
      </c>
      <c r="BK166" s="199">
        <f>ROUND(I166*H166,2)</f>
        <v>0</v>
      </c>
      <c r="BL166" s="15" t="s">
        <v>124</v>
      </c>
      <c r="BM166" s="198" t="s">
        <v>278</v>
      </c>
    </row>
    <row r="167" s="2" customFormat="1" ht="21.75" customHeight="1">
      <c r="A167" s="34"/>
      <c r="B167" s="185"/>
      <c r="C167" s="186" t="s">
        <v>275</v>
      </c>
      <c r="D167" s="186" t="s">
        <v>120</v>
      </c>
      <c r="E167" s="187" t="s">
        <v>280</v>
      </c>
      <c r="F167" s="188" t="s">
        <v>281</v>
      </c>
      <c r="G167" s="189" t="s">
        <v>209</v>
      </c>
      <c r="H167" s="190">
        <v>8</v>
      </c>
      <c r="I167" s="191"/>
      <c r="J167" s="192">
        <f>ROUND(I167*H167,2)</f>
        <v>0</v>
      </c>
      <c r="K167" s="193"/>
      <c r="L167" s="35"/>
      <c r="M167" s="194" t="s">
        <v>1</v>
      </c>
      <c r="N167" s="195" t="s">
        <v>41</v>
      </c>
      <c r="O167" s="73"/>
      <c r="P167" s="196">
        <f>O167*H167</f>
        <v>0</v>
      </c>
      <c r="Q167" s="196">
        <v>0.026440000000000002</v>
      </c>
      <c r="R167" s="196">
        <f>Q167*H167</f>
        <v>0.21152000000000001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124</v>
      </c>
      <c r="AT167" s="198" t="s">
        <v>120</v>
      </c>
      <c r="AU167" s="198" t="s">
        <v>125</v>
      </c>
      <c r="AY167" s="15" t="s">
        <v>118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125</v>
      </c>
      <c r="BK167" s="199">
        <f>ROUND(I167*H167,2)</f>
        <v>0</v>
      </c>
      <c r="BL167" s="15" t="s">
        <v>124</v>
      </c>
      <c r="BM167" s="198" t="s">
        <v>282</v>
      </c>
    </row>
    <row r="168" s="2" customFormat="1" ht="21.75" customHeight="1">
      <c r="A168" s="34"/>
      <c r="B168" s="185"/>
      <c r="C168" s="200" t="s">
        <v>279</v>
      </c>
      <c r="D168" s="200" t="s">
        <v>183</v>
      </c>
      <c r="E168" s="201" t="s">
        <v>284</v>
      </c>
      <c r="F168" s="202" t="s">
        <v>285</v>
      </c>
      <c r="G168" s="203" t="s">
        <v>209</v>
      </c>
      <c r="H168" s="204">
        <v>8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3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150</v>
      </c>
      <c r="AT168" s="198" t="s">
        <v>183</v>
      </c>
      <c r="AU168" s="198" t="s">
        <v>125</v>
      </c>
      <c r="AY168" s="15" t="s">
        <v>118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125</v>
      </c>
      <c r="BK168" s="199">
        <f>ROUND(I168*H168,2)</f>
        <v>0</v>
      </c>
      <c r="BL168" s="15" t="s">
        <v>124</v>
      </c>
      <c r="BM168" s="198" t="s">
        <v>286</v>
      </c>
    </row>
    <row r="169" s="2" customFormat="1" ht="21.75" customHeight="1">
      <c r="A169" s="34"/>
      <c r="B169" s="185"/>
      <c r="C169" s="186" t="s">
        <v>283</v>
      </c>
      <c r="D169" s="186" t="s">
        <v>120</v>
      </c>
      <c r="E169" s="187" t="s">
        <v>288</v>
      </c>
      <c r="F169" s="188" t="s">
        <v>289</v>
      </c>
      <c r="G169" s="189" t="s">
        <v>209</v>
      </c>
      <c r="H169" s="190">
        <v>8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3"/>
      <c r="P169" s="196">
        <f>O169*H169</f>
        <v>0</v>
      </c>
      <c r="Q169" s="196">
        <v>0.0063</v>
      </c>
      <c r="R169" s="196">
        <f>Q169*H169</f>
        <v>0.0504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124</v>
      </c>
      <c r="AT169" s="198" t="s">
        <v>120</v>
      </c>
      <c r="AU169" s="198" t="s">
        <v>125</v>
      </c>
      <c r="AY169" s="15" t="s">
        <v>118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125</v>
      </c>
      <c r="BK169" s="199">
        <f>ROUND(I169*H169,2)</f>
        <v>0</v>
      </c>
      <c r="BL169" s="15" t="s">
        <v>124</v>
      </c>
      <c r="BM169" s="198" t="s">
        <v>290</v>
      </c>
    </row>
    <row r="170" s="2" customFormat="1" ht="16.5" customHeight="1">
      <c r="A170" s="34"/>
      <c r="B170" s="185"/>
      <c r="C170" s="200" t="s">
        <v>287</v>
      </c>
      <c r="D170" s="200" t="s">
        <v>183</v>
      </c>
      <c r="E170" s="201" t="s">
        <v>292</v>
      </c>
      <c r="F170" s="202" t="s">
        <v>293</v>
      </c>
      <c r="G170" s="203" t="s">
        <v>209</v>
      </c>
      <c r="H170" s="204">
        <v>8</v>
      </c>
      <c r="I170" s="205"/>
      <c r="J170" s="206">
        <f>ROUND(I170*H170,2)</f>
        <v>0</v>
      </c>
      <c r="K170" s="207"/>
      <c r="L170" s="208"/>
      <c r="M170" s="209" t="s">
        <v>1</v>
      </c>
      <c r="N170" s="210" t="s">
        <v>41</v>
      </c>
      <c r="O170" s="73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150</v>
      </c>
      <c r="AT170" s="198" t="s">
        <v>183</v>
      </c>
      <c r="AU170" s="198" t="s">
        <v>125</v>
      </c>
      <c r="AY170" s="15" t="s">
        <v>118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125</v>
      </c>
      <c r="BK170" s="199">
        <f>ROUND(I170*H170,2)</f>
        <v>0</v>
      </c>
      <c r="BL170" s="15" t="s">
        <v>124</v>
      </c>
      <c r="BM170" s="198" t="s">
        <v>294</v>
      </c>
    </row>
    <row r="171" s="12" customFormat="1" ht="22.8" customHeight="1">
      <c r="A171" s="12"/>
      <c r="B171" s="172"/>
      <c r="C171" s="12"/>
      <c r="D171" s="173" t="s">
        <v>74</v>
      </c>
      <c r="E171" s="183" t="s">
        <v>154</v>
      </c>
      <c r="F171" s="183" t="s">
        <v>295</v>
      </c>
      <c r="G171" s="12"/>
      <c r="H171" s="12"/>
      <c r="I171" s="175"/>
      <c r="J171" s="184">
        <f>BK171</f>
        <v>0</v>
      </c>
      <c r="K171" s="12"/>
      <c r="L171" s="172"/>
      <c r="M171" s="177"/>
      <c r="N171" s="178"/>
      <c r="O171" s="178"/>
      <c r="P171" s="179">
        <f>SUM(P172:P175)</f>
        <v>0</v>
      </c>
      <c r="Q171" s="178"/>
      <c r="R171" s="179">
        <f>SUM(R172:R175)</f>
        <v>0</v>
      </c>
      <c r="S171" s="178"/>
      <c r="T171" s="180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73" t="s">
        <v>83</v>
      </c>
      <c r="AT171" s="181" t="s">
        <v>74</v>
      </c>
      <c r="AU171" s="181" t="s">
        <v>83</v>
      </c>
      <c r="AY171" s="173" t="s">
        <v>118</v>
      </c>
      <c r="BK171" s="182">
        <f>SUM(BK172:BK175)</f>
        <v>0</v>
      </c>
    </row>
    <row r="172" s="2" customFormat="1" ht="21.75" customHeight="1">
      <c r="A172" s="34"/>
      <c r="B172" s="185"/>
      <c r="C172" s="186" t="s">
        <v>291</v>
      </c>
      <c r="D172" s="186" t="s">
        <v>120</v>
      </c>
      <c r="E172" s="187" t="s">
        <v>297</v>
      </c>
      <c r="F172" s="188" t="s">
        <v>298</v>
      </c>
      <c r="G172" s="189" t="s">
        <v>240</v>
      </c>
      <c r="H172" s="190">
        <v>86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3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124</v>
      </c>
      <c r="AT172" s="198" t="s">
        <v>120</v>
      </c>
      <c r="AU172" s="198" t="s">
        <v>125</v>
      </c>
      <c r="AY172" s="15" t="s">
        <v>118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125</v>
      </c>
      <c r="BK172" s="199">
        <f>ROUND(I172*H172,2)</f>
        <v>0</v>
      </c>
      <c r="BL172" s="15" t="s">
        <v>124</v>
      </c>
      <c r="BM172" s="198" t="s">
        <v>299</v>
      </c>
    </row>
    <row r="173" s="2" customFormat="1" ht="21.75" customHeight="1">
      <c r="A173" s="34"/>
      <c r="B173" s="185"/>
      <c r="C173" s="186" t="s">
        <v>296</v>
      </c>
      <c r="D173" s="186" t="s">
        <v>120</v>
      </c>
      <c r="E173" s="187" t="s">
        <v>301</v>
      </c>
      <c r="F173" s="188" t="s">
        <v>302</v>
      </c>
      <c r="G173" s="189" t="s">
        <v>186</v>
      </c>
      <c r="H173" s="190">
        <v>8.5609999999999999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3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124</v>
      </c>
      <c r="AT173" s="198" t="s">
        <v>120</v>
      </c>
      <c r="AU173" s="198" t="s">
        <v>125</v>
      </c>
      <c r="AY173" s="15" t="s">
        <v>118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125</v>
      </c>
      <c r="BK173" s="199">
        <f>ROUND(I173*H173,2)</f>
        <v>0</v>
      </c>
      <c r="BL173" s="15" t="s">
        <v>124</v>
      </c>
      <c r="BM173" s="198" t="s">
        <v>303</v>
      </c>
    </row>
    <row r="174" s="2" customFormat="1" ht="21.75" customHeight="1">
      <c r="A174" s="34"/>
      <c r="B174" s="185"/>
      <c r="C174" s="186" t="s">
        <v>300</v>
      </c>
      <c r="D174" s="186" t="s">
        <v>120</v>
      </c>
      <c r="E174" s="187" t="s">
        <v>305</v>
      </c>
      <c r="F174" s="188" t="s">
        <v>306</v>
      </c>
      <c r="G174" s="189" t="s">
        <v>186</v>
      </c>
      <c r="H174" s="190">
        <v>8.5609999999999999</v>
      </c>
      <c r="I174" s="191"/>
      <c r="J174" s="192">
        <f>ROUND(I174*H174,2)</f>
        <v>0</v>
      </c>
      <c r="K174" s="193"/>
      <c r="L174" s="35"/>
      <c r="M174" s="194" t="s">
        <v>1</v>
      </c>
      <c r="N174" s="195" t="s">
        <v>41</v>
      </c>
      <c r="O174" s="73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124</v>
      </c>
      <c r="AT174" s="198" t="s">
        <v>120</v>
      </c>
      <c r="AU174" s="198" t="s">
        <v>125</v>
      </c>
      <c r="AY174" s="15" t="s">
        <v>118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125</v>
      </c>
      <c r="BK174" s="199">
        <f>ROUND(I174*H174,2)</f>
        <v>0</v>
      </c>
      <c r="BL174" s="15" t="s">
        <v>124</v>
      </c>
      <c r="BM174" s="198" t="s">
        <v>307</v>
      </c>
    </row>
    <row r="175" s="2" customFormat="1" ht="21.75" customHeight="1">
      <c r="A175" s="34"/>
      <c r="B175" s="185"/>
      <c r="C175" s="186" t="s">
        <v>304</v>
      </c>
      <c r="D175" s="186" t="s">
        <v>120</v>
      </c>
      <c r="E175" s="187" t="s">
        <v>309</v>
      </c>
      <c r="F175" s="188" t="s">
        <v>310</v>
      </c>
      <c r="G175" s="189" t="s">
        <v>186</v>
      </c>
      <c r="H175" s="190">
        <v>8.5609999999999999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3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124</v>
      </c>
      <c r="AT175" s="198" t="s">
        <v>120</v>
      </c>
      <c r="AU175" s="198" t="s">
        <v>125</v>
      </c>
      <c r="AY175" s="15" t="s">
        <v>118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125</v>
      </c>
      <c r="BK175" s="199">
        <f>ROUND(I175*H175,2)</f>
        <v>0</v>
      </c>
      <c r="BL175" s="15" t="s">
        <v>124</v>
      </c>
      <c r="BM175" s="198" t="s">
        <v>311</v>
      </c>
    </row>
    <row r="176" s="12" customFormat="1" ht="22.8" customHeight="1">
      <c r="A176" s="12"/>
      <c r="B176" s="172"/>
      <c r="C176" s="12"/>
      <c r="D176" s="173" t="s">
        <v>74</v>
      </c>
      <c r="E176" s="183" t="s">
        <v>312</v>
      </c>
      <c r="F176" s="183" t="s">
        <v>313</v>
      </c>
      <c r="G176" s="12"/>
      <c r="H176" s="12"/>
      <c r="I176" s="175"/>
      <c r="J176" s="184">
        <f>BK176</f>
        <v>0</v>
      </c>
      <c r="K176" s="12"/>
      <c r="L176" s="172"/>
      <c r="M176" s="177"/>
      <c r="N176" s="178"/>
      <c r="O176" s="178"/>
      <c r="P176" s="179">
        <f>P177</f>
        <v>0</v>
      </c>
      <c r="Q176" s="178"/>
      <c r="R176" s="179">
        <f>R177</f>
        <v>0</v>
      </c>
      <c r="S176" s="178"/>
      <c r="T176" s="180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73" t="s">
        <v>83</v>
      </c>
      <c r="AT176" s="181" t="s">
        <v>74</v>
      </c>
      <c r="AU176" s="181" t="s">
        <v>83</v>
      </c>
      <c r="AY176" s="173" t="s">
        <v>118</v>
      </c>
      <c r="BK176" s="182">
        <f>BK177</f>
        <v>0</v>
      </c>
    </row>
    <row r="177" s="2" customFormat="1" ht="21.75" customHeight="1">
      <c r="A177" s="34"/>
      <c r="B177" s="185"/>
      <c r="C177" s="186" t="s">
        <v>308</v>
      </c>
      <c r="D177" s="186" t="s">
        <v>120</v>
      </c>
      <c r="E177" s="187" t="s">
        <v>315</v>
      </c>
      <c r="F177" s="188" t="s">
        <v>316</v>
      </c>
      <c r="G177" s="189" t="s">
        <v>186</v>
      </c>
      <c r="H177" s="190">
        <v>714.97699999999998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3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124</v>
      </c>
      <c r="AT177" s="198" t="s">
        <v>120</v>
      </c>
      <c r="AU177" s="198" t="s">
        <v>125</v>
      </c>
      <c r="AY177" s="15" t="s">
        <v>118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125</v>
      </c>
      <c r="BK177" s="199">
        <f>ROUND(I177*H177,2)</f>
        <v>0</v>
      </c>
      <c r="BL177" s="15" t="s">
        <v>124</v>
      </c>
      <c r="BM177" s="198" t="s">
        <v>317</v>
      </c>
    </row>
    <row r="178" s="12" customFormat="1" ht="25.92" customHeight="1">
      <c r="A178" s="12"/>
      <c r="B178" s="172"/>
      <c r="C178" s="12"/>
      <c r="D178" s="173" t="s">
        <v>74</v>
      </c>
      <c r="E178" s="174" t="s">
        <v>318</v>
      </c>
      <c r="F178" s="174" t="s">
        <v>319</v>
      </c>
      <c r="G178" s="12"/>
      <c r="H178" s="12"/>
      <c r="I178" s="175"/>
      <c r="J178" s="176">
        <f>BK178</f>
        <v>0</v>
      </c>
      <c r="K178" s="12"/>
      <c r="L178" s="172"/>
      <c r="M178" s="177"/>
      <c r="N178" s="178"/>
      <c r="O178" s="178"/>
      <c r="P178" s="179">
        <f>SUM(P179:P180)</f>
        <v>0</v>
      </c>
      <c r="Q178" s="178"/>
      <c r="R178" s="179">
        <f>SUM(R179:R180)</f>
        <v>0</v>
      </c>
      <c r="S178" s="178"/>
      <c r="T178" s="180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3" t="s">
        <v>138</v>
      </c>
      <c r="AT178" s="181" t="s">
        <v>74</v>
      </c>
      <c r="AU178" s="181" t="s">
        <v>75</v>
      </c>
      <c r="AY178" s="173" t="s">
        <v>118</v>
      </c>
      <c r="BK178" s="182">
        <f>SUM(BK179:BK180)</f>
        <v>0</v>
      </c>
    </row>
    <row r="179" s="2" customFormat="1" ht="33" customHeight="1">
      <c r="A179" s="34"/>
      <c r="B179" s="185"/>
      <c r="C179" s="186" t="s">
        <v>314</v>
      </c>
      <c r="D179" s="186" t="s">
        <v>120</v>
      </c>
      <c r="E179" s="187" t="s">
        <v>321</v>
      </c>
      <c r="F179" s="188" t="s">
        <v>322</v>
      </c>
      <c r="G179" s="189" t="s">
        <v>323</v>
      </c>
      <c r="H179" s="190">
        <v>1</v>
      </c>
      <c r="I179" s="191"/>
      <c r="J179" s="192">
        <f>ROUND(I179*H179,2)</f>
        <v>0</v>
      </c>
      <c r="K179" s="193"/>
      <c r="L179" s="35"/>
      <c r="M179" s="194" t="s">
        <v>1</v>
      </c>
      <c r="N179" s="195" t="s">
        <v>41</v>
      </c>
      <c r="O179" s="73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324</v>
      </c>
      <c r="AT179" s="198" t="s">
        <v>120</v>
      </c>
      <c r="AU179" s="198" t="s">
        <v>83</v>
      </c>
      <c r="AY179" s="15" t="s">
        <v>118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125</v>
      </c>
      <c r="BK179" s="199">
        <f>ROUND(I179*H179,2)</f>
        <v>0</v>
      </c>
      <c r="BL179" s="15" t="s">
        <v>324</v>
      </c>
      <c r="BM179" s="198" t="s">
        <v>337</v>
      </c>
    </row>
    <row r="180" s="2" customFormat="1" ht="21.75" customHeight="1">
      <c r="A180" s="34"/>
      <c r="B180" s="185"/>
      <c r="C180" s="186" t="s">
        <v>320</v>
      </c>
      <c r="D180" s="186" t="s">
        <v>120</v>
      </c>
      <c r="E180" s="187" t="s">
        <v>327</v>
      </c>
      <c r="F180" s="188" t="s">
        <v>328</v>
      </c>
      <c r="G180" s="189" t="s">
        <v>323</v>
      </c>
      <c r="H180" s="190">
        <v>1</v>
      </c>
      <c r="I180" s="191"/>
      <c r="J180" s="192">
        <f>ROUND(I180*H180,2)</f>
        <v>0</v>
      </c>
      <c r="K180" s="193"/>
      <c r="L180" s="35"/>
      <c r="M180" s="211" t="s">
        <v>1</v>
      </c>
      <c r="N180" s="212" t="s">
        <v>41</v>
      </c>
      <c r="O180" s="213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324</v>
      </c>
      <c r="AT180" s="198" t="s">
        <v>120</v>
      </c>
      <c r="AU180" s="198" t="s">
        <v>83</v>
      </c>
      <c r="AY180" s="15" t="s">
        <v>118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125</v>
      </c>
      <c r="BK180" s="199">
        <f>ROUND(I180*H180,2)</f>
        <v>0</v>
      </c>
      <c r="BL180" s="15" t="s">
        <v>324</v>
      </c>
      <c r="BM180" s="198" t="s">
        <v>338</v>
      </c>
    </row>
    <row r="181" s="2" customFormat="1" ht="6.96" customHeight="1">
      <c r="A181" s="34"/>
      <c r="B181" s="56"/>
      <c r="C181" s="57"/>
      <c r="D181" s="57"/>
      <c r="E181" s="57"/>
      <c r="F181" s="57"/>
      <c r="G181" s="57"/>
      <c r="H181" s="57"/>
      <c r="I181" s="144"/>
      <c r="J181" s="57"/>
      <c r="K181" s="57"/>
      <c r="L181" s="35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autoFilter ref="C123:K18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Miroslav Benka-Goč</dc:creator>
  <cp:lastModifiedBy>Miroslav Benka-Goč</cp:lastModifiedBy>
  <dcterms:created xsi:type="dcterms:W3CDTF">2020-03-26T21:48:51Z</dcterms:created>
  <dcterms:modified xsi:type="dcterms:W3CDTF">2020-03-26T21:48:52Z</dcterms:modified>
</cp:coreProperties>
</file>